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600" windowWidth="28455" windowHeight="12465"/>
  </bookViews>
  <sheets>
    <sheet name="Rekapitulace stavby" sheetId="1" r:id="rId1"/>
    <sheet name="04 - Soupis sadových úprav" sheetId="2" r:id="rId2"/>
  </sheets>
  <definedNames>
    <definedName name="_xlnm._FilterDatabase" localSheetId="1" hidden="1">'04 - Soupis sadových úprav'!$C$122:$L$365</definedName>
    <definedName name="_xlnm.Print_Titles" localSheetId="1">'04 - Soupis sadových úprav'!$122:$122</definedName>
    <definedName name="_xlnm.Print_Titles" localSheetId="0">'Rekapitulace stavby'!$92:$92</definedName>
    <definedName name="_xlnm.Print_Area" localSheetId="1">'04 - Soupis sadových úprav'!$C$4:$K$76,'04 - Soupis sadových úprav'!$C$82:$K$102,'04 - Soupis sadových úprav'!$C$108:$K$365</definedName>
    <definedName name="_xlnm.Print_Area" localSheetId="0">'Rekapitulace stavby'!$D$4:$AO$76,'Rekapitulace stavby'!$C$82:$AQ$97</definedName>
  </definedNames>
  <calcPr calcId="125725"/>
</workbook>
</file>

<file path=xl/calcChain.xml><?xml version="1.0" encoding="utf-8"?>
<calcChain xmlns="http://schemas.openxmlformats.org/spreadsheetml/2006/main">
  <c r="K41" i="2"/>
  <c r="K40"/>
  <c r="BA96" i="1" s="1"/>
  <c r="K39" i="2"/>
  <c r="AZ96" i="1"/>
  <c r="BI364" i="2"/>
  <c r="BH364"/>
  <c r="BG364"/>
  <c r="BF364"/>
  <c r="X364"/>
  <c r="X363"/>
  <c r="V364"/>
  <c r="V363"/>
  <c r="T364"/>
  <c r="T363"/>
  <c r="P364"/>
  <c r="BI360"/>
  <c r="BH360"/>
  <c r="BG360"/>
  <c r="BF360"/>
  <c r="X360"/>
  <c r="V360"/>
  <c r="T360"/>
  <c r="P360"/>
  <c r="BI358"/>
  <c r="BH358"/>
  <c r="BG358"/>
  <c r="BF358"/>
  <c r="X358"/>
  <c r="V358"/>
  <c r="T358"/>
  <c r="P358"/>
  <c r="BI356"/>
  <c r="BH356"/>
  <c r="BG356"/>
  <c r="BF356"/>
  <c r="X356"/>
  <c r="V356"/>
  <c r="T356"/>
  <c r="P356"/>
  <c r="BI354"/>
  <c r="BH354"/>
  <c r="BG354"/>
  <c r="BF354"/>
  <c r="X354"/>
  <c r="V354"/>
  <c r="T354"/>
  <c r="P354"/>
  <c r="BI352"/>
  <c r="BH352"/>
  <c r="BG352"/>
  <c r="BF352"/>
  <c r="X352"/>
  <c r="V352"/>
  <c r="T352"/>
  <c r="P352"/>
  <c r="BI350"/>
  <c r="BH350"/>
  <c r="BG350"/>
  <c r="BF350"/>
  <c r="X350"/>
  <c r="V350"/>
  <c r="T350"/>
  <c r="P350"/>
  <c r="BI348"/>
  <c r="BH348"/>
  <c r="BG348"/>
  <c r="BF348"/>
  <c r="X348"/>
  <c r="V348"/>
  <c r="T348"/>
  <c r="P348"/>
  <c r="BI346"/>
  <c r="BH346"/>
  <c r="BG346"/>
  <c r="BF346"/>
  <c r="X346"/>
  <c r="V346"/>
  <c r="T346"/>
  <c r="P346"/>
  <c r="BI344"/>
  <c r="BH344"/>
  <c r="BG344"/>
  <c r="BF344"/>
  <c r="X344"/>
  <c r="V344"/>
  <c r="T344"/>
  <c r="P344"/>
  <c r="BI342"/>
  <c r="BH342"/>
  <c r="BG342"/>
  <c r="BF342"/>
  <c r="X342"/>
  <c r="V342"/>
  <c r="T342"/>
  <c r="P342"/>
  <c r="BI340"/>
  <c r="BH340"/>
  <c r="BG340"/>
  <c r="BF340"/>
  <c r="X340"/>
  <c r="V340"/>
  <c r="T340"/>
  <c r="P340"/>
  <c r="BI338"/>
  <c r="BH338"/>
  <c r="BG338"/>
  <c r="BF338"/>
  <c r="X338"/>
  <c r="V338"/>
  <c r="T338"/>
  <c r="P338"/>
  <c r="BI336"/>
  <c r="BH336"/>
  <c r="BG336"/>
  <c r="BF336"/>
  <c r="X336"/>
  <c r="V336"/>
  <c r="T336"/>
  <c r="P336"/>
  <c r="BI334"/>
  <c r="BH334"/>
  <c r="BG334"/>
  <c r="BF334"/>
  <c r="X334"/>
  <c r="V334"/>
  <c r="T334"/>
  <c r="P334"/>
  <c r="BI332"/>
  <c r="BH332"/>
  <c r="BG332"/>
  <c r="BF332"/>
  <c r="X332"/>
  <c r="V332"/>
  <c r="T332"/>
  <c r="P332"/>
  <c r="BI330"/>
  <c r="BH330"/>
  <c r="BG330"/>
  <c r="BF330"/>
  <c r="X330"/>
  <c r="V330"/>
  <c r="T330"/>
  <c r="P330"/>
  <c r="BI328"/>
  <c r="BH328"/>
  <c r="BG328"/>
  <c r="BF328"/>
  <c r="X328"/>
  <c r="V328"/>
  <c r="T328"/>
  <c r="P328"/>
  <c r="BI326"/>
  <c r="BH326"/>
  <c r="BG326"/>
  <c r="BF326"/>
  <c r="X326"/>
  <c r="V326"/>
  <c r="T326"/>
  <c r="P326"/>
  <c r="BI324"/>
  <c r="BH324"/>
  <c r="BG324"/>
  <c r="BF324"/>
  <c r="X324"/>
  <c r="V324"/>
  <c r="T324"/>
  <c r="P324"/>
  <c r="BI322"/>
  <c r="BH322"/>
  <c r="BG322"/>
  <c r="BF322"/>
  <c r="X322"/>
  <c r="V322"/>
  <c r="T322"/>
  <c r="P322"/>
  <c r="BI320"/>
  <c r="BH320"/>
  <c r="BG320"/>
  <c r="BF320"/>
  <c r="X320"/>
  <c r="V320"/>
  <c r="T320"/>
  <c r="P320"/>
  <c r="BI317"/>
  <c r="BH317"/>
  <c r="BG317"/>
  <c r="BF317"/>
  <c r="X317"/>
  <c r="V317"/>
  <c r="T317"/>
  <c r="P317"/>
  <c r="BI313"/>
  <c r="BH313"/>
  <c r="BG313"/>
  <c r="BF313"/>
  <c r="X313"/>
  <c r="V313"/>
  <c r="T313"/>
  <c r="P313"/>
  <c r="BI311"/>
  <c r="BH311"/>
  <c r="BG311"/>
  <c r="BF311"/>
  <c r="X311"/>
  <c r="V311"/>
  <c r="T311"/>
  <c r="P311"/>
  <c r="BI309"/>
  <c r="BH309"/>
  <c r="BG309"/>
  <c r="BF309"/>
  <c r="X309"/>
  <c r="V309"/>
  <c r="T309"/>
  <c r="P309"/>
  <c r="BI303"/>
  <c r="BH303"/>
  <c r="BG303"/>
  <c r="BF303"/>
  <c r="X303"/>
  <c r="V303"/>
  <c r="T303"/>
  <c r="P303"/>
  <c r="BI299"/>
  <c r="BH299"/>
  <c r="BG299"/>
  <c r="BF299"/>
  <c r="X299"/>
  <c r="V299"/>
  <c r="T299"/>
  <c r="P299"/>
  <c r="BI296"/>
  <c r="BH296"/>
  <c r="BG296"/>
  <c r="BF296"/>
  <c r="X296"/>
  <c r="V296"/>
  <c r="T296"/>
  <c r="P296"/>
  <c r="BI292"/>
  <c r="BH292"/>
  <c r="BG292"/>
  <c r="BF292"/>
  <c r="X292"/>
  <c r="V292"/>
  <c r="T292"/>
  <c r="P292"/>
  <c r="BI290"/>
  <c r="BH290"/>
  <c r="BG290"/>
  <c r="BF290"/>
  <c r="X290"/>
  <c r="V290"/>
  <c r="T290"/>
  <c r="P290"/>
  <c r="BI287"/>
  <c r="BH287"/>
  <c r="BG287"/>
  <c r="BF287"/>
  <c r="X287"/>
  <c r="V287"/>
  <c r="T287"/>
  <c r="P287"/>
  <c r="BI282"/>
  <c r="BH282"/>
  <c r="BG282"/>
  <c r="BF282"/>
  <c r="X282"/>
  <c r="V282"/>
  <c r="T282"/>
  <c r="P282"/>
  <c r="BI279"/>
  <c r="BH279"/>
  <c r="BG279"/>
  <c r="BF279"/>
  <c r="X279"/>
  <c r="V279"/>
  <c r="T279"/>
  <c r="P279"/>
  <c r="BI276"/>
  <c r="BH276"/>
  <c r="BG276"/>
  <c r="BF276"/>
  <c r="X276"/>
  <c r="V276"/>
  <c r="T276"/>
  <c r="P276"/>
  <c r="BI273"/>
  <c r="BH273"/>
  <c r="BG273"/>
  <c r="BF273"/>
  <c r="X273"/>
  <c r="V273"/>
  <c r="T273"/>
  <c r="P273"/>
  <c r="BI269"/>
  <c r="BH269"/>
  <c r="BG269"/>
  <c r="BF269"/>
  <c r="X269"/>
  <c r="V269"/>
  <c r="T269"/>
  <c r="P269"/>
  <c r="BI266"/>
  <c r="BH266"/>
  <c r="BG266"/>
  <c r="BF266"/>
  <c r="X266"/>
  <c r="V266"/>
  <c r="T266"/>
  <c r="P266"/>
  <c r="BI263"/>
  <c r="BH263"/>
  <c r="BG263"/>
  <c r="BF263"/>
  <c r="X263"/>
  <c r="V263"/>
  <c r="T263"/>
  <c r="P263"/>
  <c r="BI260"/>
  <c r="BH260"/>
  <c r="BG260"/>
  <c r="BF260"/>
  <c r="X260"/>
  <c r="V260"/>
  <c r="T260"/>
  <c r="P260"/>
  <c r="BI257"/>
  <c r="BH257"/>
  <c r="BG257"/>
  <c r="BF257"/>
  <c r="X257"/>
  <c r="V257"/>
  <c r="T257"/>
  <c r="P257"/>
  <c r="BI254"/>
  <c r="BH254"/>
  <c r="BG254"/>
  <c r="BF254"/>
  <c r="X254"/>
  <c r="V254"/>
  <c r="T254"/>
  <c r="P254"/>
  <c r="BI250"/>
  <c r="BH250"/>
  <c r="BG250"/>
  <c r="BF250"/>
  <c r="X250"/>
  <c r="V250"/>
  <c r="T250"/>
  <c r="P250"/>
  <c r="BI248"/>
  <c r="BH248"/>
  <c r="BG248"/>
  <c r="BF248"/>
  <c r="X248"/>
  <c r="V248"/>
  <c r="T248"/>
  <c r="P248"/>
  <c r="BI245"/>
  <c r="BH245"/>
  <c r="BG245"/>
  <c r="BF245"/>
  <c r="X245"/>
  <c r="V245"/>
  <c r="T245"/>
  <c r="P245"/>
  <c r="BI242"/>
  <c r="BH242"/>
  <c r="BG242"/>
  <c r="BF242"/>
  <c r="X242"/>
  <c r="V242"/>
  <c r="T242"/>
  <c r="P242"/>
  <c r="BI239"/>
  <c r="BH239"/>
  <c r="BG239"/>
  <c r="BF239"/>
  <c r="X239"/>
  <c r="V239"/>
  <c r="T239"/>
  <c r="P239"/>
  <c r="BI237"/>
  <c r="BH237"/>
  <c r="BG237"/>
  <c r="BF237"/>
  <c r="X237"/>
  <c r="V237"/>
  <c r="T237"/>
  <c r="P237"/>
  <c r="BI235"/>
  <c r="BH235"/>
  <c r="BG235"/>
  <c r="BF235"/>
  <c r="X235"/>
  <c r="V235"/>
  <c r="T235"/>
  <c r="P235"/>
  <c r="BI233"/>
  <c r="BH233"/>
  <c r="BG233"/>
  <c r="BF233"/>
  <c r="X233"/>
  <c r="V233"/>
  <c r="T233"/>
  <c r="P233"/>
  <c r="BI231"/>
  <c r="BH231"/>
  <c r="BG231"/>
  <c r="BF231"/>
  <c r="X231"/>
  <c r="V231"/>
  <c r="T231"/>
  <c r="P231"/>
  <c r="BI229"/>
  <c r="BH229"/>
  <c r="BG229"/>
  <c r="BF229"/>
  <c r="X229"/>
  <c r="V229"/>
  <c r="T229"/>
  <c r="P229"/>
  <c r="BI227"/>
  <c r="BH227"/>
  <c r="BG227"/>
  <c r="BF227"/>
  <c r="X227"/>
  <c r="V227"/>
  <c r="T227"/>
  <c r="P227"/>
  <c r="BI225"/>
  <c r="BH225"/>
  <c r="BG225"/>
  <c r="BF225"/>
  <c r="X225"/>
  <c r="V225"/>
  <c r="T225"/>
  <c r="P225"/>
  <c r="BI223"/>
  <c r="BH223"/>
  <c r="BG223"/>
  <c r="BF223"/>
  <c r="X223"/>
  <c r="V223"/>
  <c r="T223"/>
  <c r="P223"/>
  <c r="BI221"/>
  <c r="BH221"/>
  <c r="BG221"/>
  <c r="BF221"/>
  <c r="X221"/>
  <c r="V221"/>
  <c r="T221"/>
  <c r="P221"/>
  <c r="BI219"/>
  <c r="BH219"/>
  <c r="BG219"/>
  <c r="BF219"/>
  <c r="X219"/>
  <c r="V219"/>
  <c r="T219"/>
  <c r="P219"/>
  <c r="BI217"/>
  <c r="BH217"/>
  <c r="BG217"/>
  <c r="BF217"/>
  <c r="X217"/>
  <c r="V217"/>
  <c r="T217"/>
  <c r="P217"/>
  <c r="BI215"/>
  <c r="BH215"/>
  <c r="BG215"/>
  <c r="BF215"/>
  <c r="X215"/>
  <c r="V215"/>
  <c r="T215"/>
  <c r="P215"/>
  <c r="BI213"/>
  <c r="BH213"/>
  <c r="BG213"/>
  <c r="BF213"/>
  <c r="X213"/>
  <c r="V213"/>
  <c r="T213"/>
  <c r="P213"/>
  <c r="BI209"/>
  <c r="BH209"/>
  <c r="BG209"/>
  <c r="BF209"/>
  <c r="X209"/>
  <c r="V209"/>
  <c r="T209"/>
  <c r="P209"/>
  <c r="BI207"/>
  <c r="BH207"/>
  <c r="BG207"/>
  <c r="BF207"/>
  <c r="X207"/>
  <c r="V207"/>
  <c r="T207"/>
  <c r="P207"/>
  <c r="BI205"/>
  <c r="BH205"/>
  <c r="BG205"/>
  <c r="BF205"/>
  <c r="X205"/>
  <c r="V205"/>
  <c r="T205"/>
  <c r="P205"/>
  <c r="BI202"/>
  <c r="BH202"/>
  <c r="BG202"/>
  <c r="BF202"/>
  <c r="X202"/>
  <c r="V202"/>
  <c r="T202"/>
  <c r="P202"/>
  <c r="BI198"/>
  <c r="BH198"/>
  <c r="BG198"/>
  <c r="BF198"/>
  <c r="X198"/>
  <c r="V198"/>
  <c r="T198"/>
  <c r="P198"/>
  <c r="BI196"/>
  <c r="BH196"/>
  <c r="BG196"/>
  <c r="BF196"/>
  <c r="X196"/>
  <c r="V196"/>
  <c r="T196"/>
  <c r="P196"/>
  <c r="BI192"/>
  <c r="BH192"/>
  <c r="BG192"/>
  <c r="BF192"/>
  <c r="X192"/>
  <c r="V192"/>
  <c r="T192"/>
  <c r="P192"/>
  <c r="BI190"/>
  <c r="BH190"/>
  <c r="BG190"/>
  <c r="BF190"/>
  <c r="X190"/>
  <c r="V190"/>
  <c r="T190"/>
  <c r="P190"/>
  <c r="BI186"/>
  <c r="BH186"/>
  <c r="BG186"/>
  <c r="BF186"/>
  <c r="X186"/>
  <c r="V186"/>
  <c r="T186"/>
  <c r="P186"/>
  <c r="BI184"/>
  <c r="BH184"/>
  <c r="BG184"/>
  <c r="BF184"/>
  <c r="X184"/>
  <c r="V184"/>
  <c r="T184"/>
  <c r="P184"/>
  <c r="BI182"/>
  <c r="BH182"/>
  <c r="BG182"/>
  <c r="BF182"/>
  <c r="X182"/>
  <c r="V182"/>
  <c r="T182"/>
  <c r="P182"/>
  <c r="BI180"/>
  <c r="BH180"/>
  <c r="BG180"/>
  <c r="BF180"/>
  <c r="X180"/>
  <c r="V180"/>
  <c r="T180"/>
  <c r="P180"/>
  <c r="BI178"/>
  <c r="BH178"/>
  <c r="BG178"/>
  <c r="BF178"/>
  <c r="X178"/>
  <c r="V178"/>
  <c r="T178"/>
  <c r="P178"/>
  <c r="BI176"/>
  <c r="BH176"/>
  <c r="BG176"/>
  <c r="BF176"/>
  <c r="X176"/>
  <c r="V176"/>
  <c r="T176"/>
  <c r="P176"/>
  <c r="BI173"/>
  <c r="BH173"/>
  <c r="BG173"/>
  <c r="BF173"/>
  <c r="X173"/>
  <c r="V173"/>
  <c r="T173"/>
  <c r="P173"/>
  <c r="BI171"/>
  <c r="BH171"/>
  <c r="BG171"/>
  <c r="BF171"/>
  <c r="X171"/>
  <c r="V171"/>
  <c r="T171"/>
  <c r="P171"/>
  <c r="BI167"/>
  <c r="BH167"/>
  <c r="BG167"/>
  <c r="BF167"/>
  <c r="X167"/>
  <c r="V167"/>
  <c r="T167"/>
  <c r="P167"/>
  <c r="BI165"/>
  <c r="BH165"/>
  <c r="BG165"/>
  <c r="BF165"/>
  <c r="X165"/>
  <c r="V165"/>
  <c r="T165"/>
  <c r="P165"/>
  <c r="BI161"/>
  <c r="BH161"/>
  <c r="BG161"/>
  <c r="BF161"/>
  <c r="X161"/>
  <c r="V161"/>
  <c r="T161"/>
  <c r="P161"/>
  <c r="BI157"/>
  <c r="BH157"/>
  <c r="BG157"/>
  <c r="BF157"/>
  <c r="X157"/>
  <c r="V157"/>
  <c r="T157"/>
  <c r="P157"/>
  <c r="BI153"/>
  <c r="BH153"/>
  <c r="BG153"/>
  <c r="BF153"/>
  <c r="X153"/>
  <c r="V153"/>
  <c r="T153"/>
  <c r="P153"/>
  <c r="BI146"/>
  <c r="BH146"/>
  <c r="BG146"/>
  <c r="BF146"/>
  <c r="X146"/>
  <c r="V146"/>
  <c r="T146"/>
  <c r="P146"/>
  <c r="BI139"/>
  <c r="BH139"/>
  <c r="BG139"/>
  <c r="BF139"/>
  <c r="X139"/>
  <c r="V139"/>
  <c r="T139"/>
  <c r="P139"/>
  <c r="BI137"/>
  <c r="BH137"/>
  <c r="BG137"/>
  <c r="BF137"/>
  <c r="X137"/>
  <c r="V137"/>
  <c r="T137"/>
  <c r="P137"/>
  <c r="BI135"/>
  <c r="BH135"/>
  <c r="BG135"/>
  <c r="BF135"/>
  <c r="X135"/>
  <c r="V135"/>
  <c r="T135"/>
  <c r="P135"/>
  <c r="BI131"/>
  <c r="BH131"/>
  <c r="BG131"/>
  <c r="BF131"/>
  <c r="X131"/>
  <c r="V131"/>
  <c r="T131"/>
  <c r="P131"/>
  <c r="BI129"/>
  <c r="BH129"/>
  <c r="BG129"/>
  <c r="BF129"/>
  <c r="X129"/>
  <c r="V129"/>
  <c r="T129"/>
  <c r="P129"/>
  <c r="BI126"/>
  <c r="BH126"/>
  <c r="BG126"/>
  <c r="BF126"/>
  <c r="X126"/>
  <c r="V126"/>
  <c r="T126"/>
  <c r="P126"/>
  <c r="J120"/>
  <c r="J119"/>
  <c r="F119"/>
  <c r="F117"/>
  <c r="E115"/>
  <c r="J94"/>
  <c r="J93"/>
  <c r="F93"/>
  <c r="F91"/>
  <c r="E89"/>
  <c r="J20"/>
  <c r="E20"/>
  <c r="F120"/>
  <c r="J19"/>
  <c r="J14"/>
  <c r="J91" s="1"/>
  <c r="E7"/>
  <c r="E111" s="1"/>
  <c r="L90" i="1"/>
  <c r="AM90"/>
  <c r="AM89"/>
  <c r="L89"/>
  <c r="AM87"/>
  <c r="L87"/>
  <c r="L85"/>
  <c r="L84"/>
  <c r="R360" i="2"/>
  <c r="Q360"/>
  <c r="Q358"/>
  <c r="Q352"/>
  <c r="R350"/>
  <c r="Q346"/>
  <c r="R342"/>
  <c r="R338"/>
  <c r="R334"/>
  <c r="R330"/>
  <c r="Q326"/>
  <c r="R322"/>
  <c r="Q317"/>
  <c r="Q313"/>
  <c r="Q311"/>
  <c r="R292"/>
  <c r="R287"/>
  <c r="R269"/>
  <c r="R263"/>
  <c r="Q257"/>
  <c r="Q250"/>
  <c r="Q239"/>
  <c r="Q237"/>
  <c r="R235"/>
  <c r="Q231"/>
  <c r="Q225"/>
  <c r="R223"/>
  <c r="R217"/>
  <c r="R209"/>
  <c r="Q165"/>
  <c r="Q161"/>
  <c r="R153"/>
  <c r="R131"/>
  <c r="BK129"/>
  <c r="R358"/>
  <c r="Q350"/>
  <c r="Q348"/>
  <c r="R344"/>
  <c r="Q340"/>
  <c r="R336"/>
  <c r="Q332"/>
  <c r="Q330"/>
  <c r="Q322"/>
  <c r="R320"/>
  <c r="Q296"/>
  <c r="Q290"/>
  <c r="Q287"/>
  <c r="R279"/>
  <c r="R273"/>
  <c r="R257"/>
  <c r="Q254"/>
  <c r="R248"/>
  <c r="Q242"/>
  <c r="Q227"/>
  <c r="R225"/>
  <c r="Q215"/>
  <c r="Q205"/>
  <c r="Q202"/>
  <c r="R196"/>
  <c r="Q192"/>
  <c r="R190"/>
  <c r="R184"/>
  <c r="R182"/>
  <c r="Q178"/>
  <c r="R173"/>
  <c r="R165"/>
  <c r="Q153"/>
  <c r="R135"/>
  <c r="R129"/>
  <c r="AU95" i="1"/>
  <c r="R346" i="2"/>
  <c r="Q336"/>
  <c r="Q328"/>
  <c r="R324"/>
  <c r="R317"/>
  <c r="R290"/>
  <c r="R282"/>
  <c r="Q276"/>
  <c r="Q269"/>
  <c r="Q263"/>
  <c r="R260"/>
  <c r="R242"/>
  <c r="Q229"/>
  <c r="R215"/>
  <c r="Q213"/>
  <c r="Q209"/>
  <c r="Q207"/>
  <c r="R202"/>
  <c r="R198"/>
  <c r="R186"/>
  <c r="Q180"/>
  <c r="Q176"/>
  <c r="R157"/>
  <c r="Q146"/>
  <c r="Q135"/>
  <c r="Q129"/>
  <c r="Q126"/>
  <c r="Q356"/>
  <c r="Q354"/>
  <c r="R352"/>
  <c r="R348"/>
  <c r="Q344"/>
  <c r="Q334"/>
  <c r="R328"/>
  <c r="R326"/>
  <c r="Q324"/>
  <c r="Q320"/>
  <c r="R311"/>
  <c r="R309"/>
  <c r="Q303"/>
  <c r="R299"/>
  <c r="Q279"/>
  <c r="R276"/>
  <c r="Q273"/>
  <c r="R266"/>
  <c r="R245"/>
  <c r="R233"/>
  <c r="R229"/>
  <c r="R227"/>
  <c r="Q223"/>
  <c r="R221"/>
  <c r="R219"/>
  <c r="Q217"/>
  <c r="R213"/>
  <c r="R205"/>
  <c r="Q198"/>
  <c r="Q196"/>
  <c r="R192"/>
  <c r="Q184"/>
  <c r="R178"/>
  <c r="R176"/>
  <c r="Q171"/>
  <c r="Q167"/>
  <c r="BK167"/>
  <c r="R161"/>
  <c r="R139"/>
  <c r="R137"/>
  <c r="Q131"/>
  <c r="R126"/>
  <c r="R364"/>
  <c r="Q364"/>
  <c r="R356"/>
  <c r="R354"/>
  <c r="Q342"/>
  <c r="R340"/>
  <c r="Q338"/>
  <c r="R332"/>
  <c r="R313"/>
  <c r="Q309"/>
  <c r="R303"/>
  <c r="Q299"/>
  <c r="R296"/>
  <c r="Q292"/>
  <c r="Q282"/>
  <c r="Q266"/>
  <c r="Q260"/>
  <c r="R254"/>
  <c r="R250"/>
  <c r="Q248"/>
  <c r="Q245"/>
  <c r="R239"/>
  <c r="R237"/>
  <c r="Q235"/>
  <c r="Q233"/>
  <c r="R231"/>
  <c r="Q221"/>
  <c r="Q219"/>
  <c r="R207"/>
  <c r="Q190"/>
  <c r="Q186"/>
  <c r="Q182"/>
  <c r="R180"/>
  <c r="Q173"/>
  <c r="R171"/>
  <c r="R167"/>
  <c r="Q157"/>
  <c r="R146"/>
  <c r="Q139"/>
  <c r="Q137"/>
  <c r="K205"/>
  <c r="BE205" s="1"/>
  <c r="BK192"/>
  <c r="BK184"/>
  <c r="K182"/>
  <c r="BE182"/>
  <c r="BK153"/>
  <c r="BK242"/>
  <c r="K237"/>
  <c r="BE237"/>
  <c r="K231"/>
  <c r="BE231"/>
  <c r="BK227"/>
  <c r="K161"/>
  <c r="BE161" s="1"/>
  <c r="K157"/>
  <c r="BE157" s="1"/>
  <c r="K126"/>
  <c r="BE126" s="1"/>
  <c r="K360"/>
  <c r="BE360" s="1"/>
  <c r="BK358"/>
  <c r="BK352"/>
  <c r="BK348"/>
  <c r="BK340"/>
  <c r="BK336"/>
  <c r="K334"/>
  <c r="BE334"/>
  <c r="K330"/>
  <c r="BE330"/>
  <c r="K324"/>
  <c r="BE324"/>
  <c r="BK317"/>
  <c r="K313"/>
  <c r="BE313" s="1"/>
  <c r="K311"/>
  <c r="BE311" s="1"/>
  <c r="K303"/>
  <c r="BE303" s="1"/>
  <c r="K299"/>
  <c r="BE299" s="1"/>
  <c r="K287"/>
  <c r="BE287" s="1"/>
  <c r="BK263"/>
  <c r="BK245"/>
  <c r="K235"/>
  <c r="BE235" s="1"/>
  <c r="BK223"/>
  <c r="BK217"/>
  <c r="K215"/>
  <c r="BE215" s="1"/>
  <c r="BK213"/>
  <c r="BK202"/>
  <c r="BK196"/>
  <c r="BK178"/>
  <c r="K173"/>
  <c r="BE173" s="1"/>
  <c r="BK135"/>
  <c r="BK186"/>
  <c r="BK180"/>
  <c r="K146"/>
  <c r="BE146"/>
  <c r="K137"/>
  <c r="BE137"/>
  <c r="BK131"/>
  <c r="K129"/>
  <c r="BE129" s="1"/>
  <c r="BK364"/>
  <c r="BK363" s="1"/>
  <c r="K363" s="1"/>
  <c r="K101" s="1"/>
  <c r="K356"/>
  <c r="BE356" s="1"/>
  <c r="K354"/>
  <c r="BE354" s="1"/>
  <c r="K350"/>
  <c r="BE350" s="1"/>
  <c r="K346"/>
  <c r="BE346" s="1"/>
  <c r="BK344"/>
  <c r="K338"/>
  <c r="BE338" s="1"/>
  <c r="K309"/>
  <c r="BE309" s="1"/>
  <c r="K292"/>
  <c r="BE292" s="1"/>
  <c r="BK290"/>
  <c r="BK282"/>
  <c r="K276"/>
  <c r="BE276" s="1"/>
  <c r="BK257"/>
  <c r="K239"/>
  <c r="BE239" s="1"/>
  <c r="BK229"/>
  <c r="BK139"/>
  <c r="K342"/>
  <c r="BE342" s="1"/>
  <c r="K332"/>
  <c r="BE332"/>
  <c r="BK328"/>
  <c r="K326"/>
  <c r="BE326" s="1"/>
  <c r="BK322"/>
  <c r="BK320"/>
  <c r="BK296"/>
  <c r="K279"/>
  <c r="BE279"/>
  <c r="K273"/>
  <c r="BE273"/>
  <c r="BK269"/>
  <c r="K266"/>
  <c r="BE266" s="1"/>
  <c r="K260"/>
  <c r="BE260" s="1"/>
  <c r="K254"/>
  <c r="BE254"/>
  <c r="BK250"/>
  <c r="K248"/>
  <c r="BE248" s="1"/>
  <c r="BK233"/>
  <c r="BK225"/>
  <c r="BK221"/>
  <c r="BK219"/>
  <c r="BK209"/>
  <c r="BK207"/>
  <c r="K198"/>
  <c r="BE198"/>
  <c r="K190"/>
  <c r="BE190"/>
  <c r="BK176"/>
  <c r="BK171"/>
  <c r="K167"/>
  <c r="BE167"/>
  <c r="BK165"/>
  <c r="V125" l="1"/>
  <c r="V124" s="1"/>
  <c r="V123" s="1"/>
  <c r="R125"/>
  <c r="X125"/>
  <c r="X124" s="1"/>
  <c r="X123" s="1"/>
  <c r="Q125"/>
  <c r="T125"/>
  <c r="T124" s="1"/>
  <c r="T123" s="1"/>
  <c r="AW96" i="1" s="1"/>
  <c r="AW95" s="1"/>
  <c r="AW94" s="1"/>
  <c r="J117" i="2"/>
  <c r="F94"/>
  <c r="Q363"/>
  <c r="I101" s="1"/>
  <c r="E85"/>
  <c r="R363"/>
  <c r="J101" s="1"/>
  <c r="F41"/>
  <c r="BF96" i="1" s="1"/>
  <c r="BF95" s="1"/>
  <c r="BF94" s="1"/>
  <c r="W33" s="1"/>
  <c r="F39" i="2"/>
  <c r="BD96" i="1"/>
  <c r="BD95" s="1"/>
  <c r="BD94" s="1"/>
  <c r="W31" s="1"/>
  <c r="F40" i="2"/>
  <c r="BE96" i="1" s="1"/>
  <c r="BE95" s="1"/>
  <c r="BA95" s="1"/>
  <c r="K131" i="2"/>
  <c r="BE131" s="1"/>
  <c r="K139"/>
  <c r="BE139" s="1"/>
  <c r="BK161"/>
  <c r="BK173"/>
  <c r="K184"/>
  <c r="BE184" s="1"/>
  <c r="K213"/>
  <c r="BE213" s="1"/>
  <c r="K221"/>
  <c r="BE221" s="1"/>
  <c r="K229"/>
  <c r="BE229" s="1"/>
  <c r="BK273"/>
  <c r="BK292"/>
  <c r="K328"/>
  <c r="BE328"/>
  <c r="BK334"/>
  <c r="BK342"/>
  <c r="BK346"/>
  <c r="BK356"/>
  <c r="K364"/>
  <c r="BE364"/>
  <c r="BK182"/>
  <c r="K209"/>
  <c r="BE209" s="1"/>
  <c r="BK215"/>
  <c r="BK231"/>
  <c r="K257"/>
  <c r="BE257"/>
  <c r="K263"/>
  <c r="BE263"/>
  <c r="K269"/>
  <c r="BE269"/>
  <c r="K282"/>
  <c r="BE282"/>
  <c r="K296"/>
  <c r="BE296"/>
  <c r="BK324"/>
  <c r="BK350"/>
  <c r="K358"/>
  <c r="BE358"/>
  <c r="K171"/>
  <c r="BE171"/>
  <c r="K178"/>
  <c r="BE178"/>
  <c r="BK198"/>
  <c r="K242"/>
  <c r="BE242" s="1"/>
  <c r="BK303"/>
  <c r="K317"/>
  <c r="BE317" s="1"/>
  <c r="K340"/>
  <c r="BE340" s="1"/>
  <c r="BK126"/>
  <c r="BK157"/>
  <c r="K219"/>
  <c r="BE219" s="1"/>
  <c r="BK248"/>
  <c r="F38"/>
  <c r="BC96" i="1" s="1"/>
  <c r="BC95" s="1"/>
  <c r="AY95" s="1"/>
  <c r="AU94"/>
  <c r="K135" i="2"/>
  <c r="BE135"/>
  <c r="K153"/>
  <c r="BE153"/>
  <c r="K196"/>
  <c r="BE196"/>
  <c r="K207"/>
  <c r="BE207"/>
  <c r="K217"/>
  <c r="BE217"/>
  <c r="K227"/>
  <c r="BE227"/>
  <c r="K290"/>
  <c r="BE290"/>
  <c r="BK313"/>
  <c r="BK332"/>
  <c r="BK338"/>
  <c r="K344"/>
  <c r="BE344" s="1"/>
  <c r="BK354"/>
  <c r="BK360"/>
  <c r="BK137"/>
  <c r="K192"/>
  <c r="BE192" s="1"/>
  <c r="K202"/>
  <c r="BE202" s="1"/>
  <c r="K225"/>
  <c r="BE225" s="1"/>
  <c r="BK237"/>
  <c r="K245"/>
  <c r="BE245" s="1"/>
  <c r="BK260"/>
  <c r="BK266"/>
  <c r="BK276"/>
  <c r="BK287"/>
  <c r="K320"/>
  <c r="BE320" s="1"/>
  <c r="K322"/>
  <c r="BE322" s="1"/>
  <c r="BK326"/>
  <c r="K352"/>
  <c r="BE352"/>
  <c r="K165"/>
  <c r="BE165"/>
  <c r="K176"/>
  <c r="BE176"/>
  <c r="K180"/>
  <c r="BE180"/>
  <c r="BK190"/>
  <c r="BK235"/>
  <c r="BK299"/>
  <c r="BK311"/>
  <c r="K336"/>
  <c r="BE336"/>
  <c r="BK146"/>
  <c r="BK205"/>
  <c r="BK239"/>
  <c r="BK279"/>
  <c r="K348"/>
  <c r="BE348"/>
  <c r="K186"/>
  <c r="BE186"/>
  <c r="K233"/>
  <c r="BE233"/>
  <c r="BK254"/>
  <c r="BK309"/>
  <c r="BK330"/>
  <c r="K223"/>
  <c r="BE223" s="1"/>
  <c r="K250"/>
  <c r="BE250" s="1"/>
  <c r="K38"/>
  <c r="AY96" i="1" s="1"/>
  <c r="R124" i="2" l="1"/>
  <c r="R123" s="1"/>
  <c r="J98" s="1"/>
  <c r="K33" s="1"/>
  <c r="AT96" i="1" s="1"/>
  <c r="AT95" s="1"/>
  <c r="AT94" s="1"/>
  <c r="Q124" i="2"/>
  <c r="Q123"/>
  <c r="I98" s="1"/>
  <c r="K32" s="1"/>
  <c r="AS96" i="1" s="1"/>
  <c r="AS95" s="1"/>
  <c r="AS94" s="1"/>
  <c r="J100" i="2"/>
  <c r="I100"/>
  <c r="BK125"/>
  <c r="BK124" s="1"/>
  <c r="K124" s="1"/>
  <c r="K99" s="1"/>
  <c r="AZ94" i="1"/>
  <c r="BE94"/>
  <c r="BA94" s="1"/>
  <c r="BC94"/>
  <c r="AY94" s="1"/>
  <c r="AK30" s="1"/>
  <c r="K37" i="2"/>
  <c r="AX96" i="1" s="1"/>
  <c r="AV96" s="1"/>
  <c r="AZ95"/>
  <c r="F37" i="2"/>
  <c r="BB96" i="1" s="1"/>
  <c r="BB95" s="1"/>
  <c r="AX95" s="1"/>
  <c r="AV95" s="1"/>
  <c r="K125" i="2" l="1"/>
  <c r="K100" s="1"/>
  <c r="I99"/>
  <c r="J99"/>
  <c r="BK123"/>
  <c r="K123" s="1"/>
  <c r="K98" s="1"/>
  <c r="BB94" i="1"/>
  <c r="W29" s="1"/>
  <c r="W30"/>
  <c r="W32"/>
  <c r="AX94" l="1"/>
  <c r="AK29" s="1"/>
  <c r="K34" i="2"/>
  <c r="AG96" i="1" s="1"/>
  <c r="AG95" s="1"/>
  <c r="AN95" s="1"/>
  <c r="AN96" l="1"/>
  <c r="K43" i="2"/>
  <c r="AV94" i="1"/>
  <c r="AG94"/>
  <c r="AK26"/>
  <c r="AK35" s="1"/>
  <c r="AN94" l="1"/>
</calcChain>
</file>

<file path=xl/sharedStrings.xml><?xml version="1.0" encoding="utf-8"?>
<sst xmlns="http://schemas.openxmlformats.org/spreadsheetml/2006/main" count="2345" uniqueCount="600">
  <si>
    <t>Export Komplet</t>
  </si>
  <si>
    <t/>
  </si>
  <si>
    <t>2.0</t>
  </si>
  <si>
    <t>ZAMOK</t>
  </si>
  <si>
    <t>False</t>
  </si>
  <si>
    <t>True</t>
  </si>
  <si>
    <t>{c16bd462-024e-4065-b809-e5c5f268bc2e}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</si>
  <si>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</si>
  <si>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</si>
  <si>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</si>
  <si>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</si>
  <si>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</si>
  <si>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</si>
  <si>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</si>
  <si>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1570</t>
  </si>
  <si>
    <t>Stavba:</t>
  </si>
  <si>
    <t>Tréninková hala pro míčové sporty Vodova-DPS</t>
  </si>
  <si>
    <t>KSO:</t>
  </si>
  <si>
    <t>CC-CZ:</t>
  </si>
  <si>
    <t>Místo:</t>
  </si>
  <si>
    <t>Brno, Královo Pole</t>
  </si>
  <si>
    <t>Datum:</t>
  </si>
  <si>
    <t>14. 7. 2021</t>
  </si>
  <si>
    <t>Zadavatel:</t>
  </si>
  <si>
    <t>IČ:</t>
  </si>
  <si>
    <t>Statutární město Brno, Dominikánské nám.196/1,Brno</t>
  </si>
  <si>
    <t>DIČ:</t>
  </si>
  <si>
    <t>Zhotovitel:</t>
  </si>
  <si>
    <t xml:space="preserve"> </t>
  </si>
  <si>
    <t>Projektant:</t>
  </si>
  <si>
    <t>Ing. Jana Janíková</t>
  </si>
  <si>
    <t>Zpracovatel:</t>
  </si>
  <si>
    <t>46344535</t>
  </si>
  <si>
    <t>ZaKT s.r.o., Ponávka 185/2, 602 00 Brno</t>
  </si>
  <si>
    <t>CZ46344535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</si>
  <si>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</si>
  <si>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</si>
  <si>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</si>
  <si>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</si>
  <si>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</si>
  <si>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</si>
  <si>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</si>
  <si>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</si>
  <si>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</si>
  <si>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</si>
  <si>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</si>
  <si>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</si>
  <si>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</si>
  <si>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</si>
  <si>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</si>
  <si>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</si>
  <si>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</si>
  <si>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</si>
  <si>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</si>
  <si>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</si>
  <si>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</si>
  <si>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</si>
  <si>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</si>
  <si>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</si>
  <si>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</si>
  <si>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</si>
  <si>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</si>
  <si>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</si>
  <si>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</si>
  <si>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</si>
  <si>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</si>
  <si>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</si>
  <si>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</si>
  <si>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</si>
  <si>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</si>
  <si>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</si>
  <si>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</si>
  <si>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</si>
  <si>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</si>
  <si>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</si>
  <si>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</si>
  <si>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</si>
  <si>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</si>
  <si>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</si>
  <si>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</si>
  <si>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</si>
  <si>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</si>
  <si>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02</t>
  </si>
  <si>
    <t>Sadové úpravy</t>
  </si>
  <si>
    <t>STA</t>
  </si>
  <si>
    <t>1</t>
  </si>
  <si>
    <t>{154f5869-b5d8-4511-a2dc-8be4fe83f672}</t>
  </si>
  <si>
    <t>2</t>
  </si>
  <si>
    <t>/</t>
  </si>
  <si>
    <t>04</t>
  </si>
  <si>
    <t>Soupis</t>
  </si>
  <si>
    <t>{0c9f9383-80da-4775-b2c5-54cb8790f4f2}</t>
  </si>
  <si>
    <t>KRYCÍ LIST SOUPISU PRACÍ</t>
  </si>
  <si>
    <t>Objekt:</t>
  </si>
  <si>
    <t>02 - Sadové úpravy</t>
  </si>
  <si>
    <t>Soupis:</t>
  </si>
  <si>
    <t>sportovní hala ul. Vodova</t>
  </si>
  <si>
    <t>Statutární město Brno, Dominikánské nám.1, Brno</t>
  </si>
  <si>
    <t>ZaKT s.r.o, Povnávka 185/2, 602 00 Brno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</si>
  <si>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</si>
  <si>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</si>
  <si>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</si>
  <si>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</si>
  <si>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</si>
  <si>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</si>
  <si>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</si>
  <si>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</si>
  <si>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</si>
  <si>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</si>
  <si>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</si>
  <si>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998 - Přesun hmot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</si>
  <si>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</si>
  <si>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</si>
  <si>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</si>
  <si>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</si>
  <si>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</si>
  <si>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</si>
  <si>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</si>
  <si>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</si>
  <si>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</si>
  <si>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</si>
  <si>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</si>
  <si>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</si>
  <si>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</si>
  <si>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</si>
  <si>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</si>
  <si>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</si>
  <si>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</si>
  <si>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</si>
  <si>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</si>
  <si>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</si>
  <si>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</si>
  <si>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</si>
  <si>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184802111</t>
  </si>
  <si>
    <t>Chemické odplevelení před založením kultury nad 20 m2 postřikem na široko v rovině a svahu do 1:5</t>
  </si>
  <si>
    <t>m2</t>
  </si>
  <si>
    <t>4</t>
  </si>
  <si>
    <t>-1306461381</t>
  </si>
  <si>
    <t>PP</t>
  </si>
  <si>
    <t>Chemické odplevelení půdy před založením kultury, trávníku nebo zpevněných ploch  o výměře jednotlivě přes 20 m2 v rovině nebo na svahu do 1:5 postřikem na široko</t>
  </si>
  <si>
    <t>P</t>
  </si>
  <si>
    <t>Poznámka k položce:_x000D_
nově zakládaný trávník po stavbě</t>
  </si>
  <si>
    <t>184802211</t>
  </si>
  <si>
    <t>Chemické odplevelení před založením kultury nad 20 m2 postřikem na široko ve svahu do 1:2</t>
  </si>
  <si>
    <t>-729374445</t>
  </si>
  <si>
    <t>Chemické odplevelení půdy před založením kultury, trávníku nebo zpevněných ploch  o výměře jednotlivě přes 20 m2 na svahu přes 1:5 do 1:2 postřikem na široko</t>
  </si>
  <si>
    <t>3</t>
  </si>
  <si>
    <t>M</t>
  </si>
  <si>
    <t>M9</t>
  </si>
  <si>
    <t>herbicid totální neselektivní</t>
  </si>
  <si>
    <t>litr</t>
  </si>
  <si>
    <t>8</t>
  </si>
  <si>
    <t>-110876051</t>
  </si>
  <si>
    <t>Poznámka k položce:_x000D_
dávkování 6 litrů přípravku na 300 litrů vody/1 ha</t>
  </si>
  <si>
    <t>VV</t>
  </si>
  <si>
    <t>(2393+310)*6/10000</t>
  </si>
  <si>
    <t>111311111</t>
  </si>
  <si>
    <t>Odstranění odumřelého travního drnu po aplikaci herbicidu v rovině nebo ve svahu do 1:5 hloubky do 30 mm</t>
  </si>
  <si>
    <t>-1269131064</t>
  </si>
  <si>
    <t>Odstranění odumřelého travního drnu po aplikaci herbicidních přípravků ručně s pomocí drobné mechanizace v rovině nebo na svahu do 1:5, hloubky do 30 mm</t>
  </si>
  <si>
    <t>5</t>
  </si>
  <si>
    <t>111311121</t>
  </si>
  <si>
    <t>Odstranění odumřelého travního drnu po aplikaci herbicidu ve svahu do 1:2 hloubky do 30 mm</t>
  </si>
  <si>
    <t>-1104287958</t>
  </si>
  <si>
    <t>Odstranění odumřelého travního drnu po aplikaci herbicidních přípravků ručně s pomocí drobné mechanizace na svahu přes 1:5 do 1:2 do 30 mm</t>
  </si>
  <si>
    <t>6</t>
  </si>
  <si>
    <t>167103101</t>
  </si>
  <si>
    <t>Nakládání výkopku ze zemin schopných zúrodnění</t>
  </si>
  <si>
    <t>m3</t>
  </si>
  <si>
    <t>1405952541</t>
  </si>
  <si>
    <t>Nakládání neulehlého výkopku z hromad  zeminy schopné zúrodnění</t>
  </si>
  <si>
    <t>Poznámka k položce:_x000D_
substrát pro obnovu trávníků + zemina pro výměnu půdy v jamkách+zemina na záhony na terénu tl. 20 cm</t>
  </si>
  <si>
    <t>(2393+310)*0,1</t>
  </si>
  <si>
    <t>80*0,2</t>
  </si>
  <si>
    <t>45*0,2</t>
  </si>
  <si>
    <t>Součet</t>
  </si>
  <si>
    <t>7</t>
  </si>
  <si>
    <t>162751137</t>
  </si>
  <si>
    <t>Vodorovné přemístění do 10000 m výkopku/sypaniny z horniny třídy těžitelnosti II, skupiny 4 a 5</t>
  </si>
  <si>
    <t>-954592716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</si>
  <si>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</si>
  <si>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Poznámka k položce:_x000D_
substrát pro obnovu trávníků + zemina pro výměnu půdy v jamkách</t>
  </si>
  <si>
    <t>M2</t>
  </si>
  <si>
    <t>trávníkový substrát A-zakládací, volně ložený</t>
  </si>
  <si>
    <t>274073558</t>
  </si>
  <si>
    <t>Poznámka k položce:_x000D_
zemina, kompost, písek, pH 5,5-9</t>
  </si>
  <si>
    <t>9</t>
  </si>
  <si>
    <t>M17</t>
  </si>
  <si>
    <t>zahradnická zemina k zakládání záhonů, volně ložená</t>
  </si>
  <si>
    <t>-674903167</t>
  </si>
  <si>
    <t>Poznámka k položce:_x000D_
zemina, kompost, křemičitý písek, rašeliny, pH 5,5-9</t>
  </si>
  <si>
    <t>10</t>
  </si>
  <si>
    <t>181006111</t>
  </si>
  <si>
    <t>Rozprostření zemin tl vrstvy do 0,1 m schopných zúrodnění v rovině a sklonu do 1:5</t>
  </si>
  <si>
    <t>-591548828</t>
  </si>
  <si>
    <t>Rozprostření zemin schopných zúrodnění  v rovině a ve sklonu do 1:5, tloušťka vrstvy do 0,10 m</t>
  </si>
  <si>
    <t>Poznámka k položce:_x000D_
trávníky + záhony na rostlém terénu</t>
  </si>
  <si>
    <t>2393+80</t>
  </si>
  <si>
    <t>11</t>
  </si>
  <si>
    <t>181006121</t>
  </si>
  <si>
    <t>Rozprostření zemin tl vrstvy do 0,1 m schopných zúrodnění ve sklonu přes 1:5</t>
  </si>
  <si>
    <t>760853414</t>
  </si>
  <si>
    <t>Rozprostření zemin schopných zúrodnění  ve sklonu přes 1:5, tloušťka vrstvy do 0,10 m</t>
  </si>
  <si>
    <t>12</t>
  </si>
  <si>
    <t>183403114</t>
  </si>
  <si>
    <t>Obdělání půdy kultivátorováním v rovině a svahu do 1:5</t>
  </si>
  <si>
    <t>1629309005</t>
  </si>
  <si>
    <t>Obdělání půdy  kultivátorováním v rovině nebo na svahu do 1:5</t>
  </si>
  <si>
    <t>Poznámka k položce:_x000D_
trávník v rovině+záhony na terénu v rovině</t>
  </si>
  <si>
    <t>13</t>
  </si>
  <si>
    <t>183403115</t>
  </si>
  <si>
    <t>Obdělání půdy kultivátorováním ve svahu do 1:2</t>
  </si>
  <si>
    <t>-416048776</t>
  </si>
  <si>
    <t>Obdělání půdy  kultivátorováním na svahu přes 1:5 do 1:2</t>
  </si>
  <si>
    <t>14</t>
  </si>
  <si>
    <t>183403153</t>
  </si>
  <si>
    <t>Obdělání půdy hrabáním v rovině a svahu do 1:5</t>
  </si>
  <si>
    <t>-1662304999</t>
  </si>
  <si>
    <t>Obdělání půdy  hrabáním v rovině nebo na svahu do 1:5</t>
  </si>
  <si>
    <t>183403253</t>
  </si>
  <si>
    <t>Obdělání půdy hrabáním ve svahu do 1:2</t>
  </si>
  <si>
    <t>-421656894</t>
  </si>
  <si>
    <t>Obdělání půdy  hrabáním na svahu přes 1:5 do 1:2</t>
  </si>
  <si>
    <t>16</t>
  </si>
  <si>
    <t>183403161</t>
  </si>
  <si>
    <t>Obdělání půdy válením v rovině a svahu do 1:5</t>
  </si>
  <si>
    <t>-1735497386</t>
  </si>
  <si>
    <t>Obdělání půdy  válením v rovině nebo na svahu do 1:5</t>
  </si>
  <si>
    <t>17</t>
  </si>
  <si>
    <t>183403261</t>
  </si>
  <si>
    <t>Obdělání půdy válením ve svahu do 1:2</t>
  </si>
  <si>
    <t>1047006970</t>
  </si>
  <si>
    <t>Obdělání půdy  válením na svahu přes 1:5 do 1:2</t>
  </si>
  <si>
    <t>18</t>
  </si>
  <si>
    <t>182111111</t>
  </si>
  <si>
    <t>Zpevnění svahu jutovou, kokosovou nebo plastovou rohoží do 1:1</t>
  </si>
  <si>
    <t>198403201</t>
  </si>
  <si>
    <t>Zpevnění svahu jutovou, kokosovou nebo plastovou rohoží na svahu přes 1:2 do 1:1</t>
  </si>
  <si>
    <t>19</t>
  </si>
  <si>
    <t>M11</t>
  </si>
  <si>
    <t>kokosová textilie biodegradační  400g/m2</t>
  </si>
  <si>
    <t>1924933544</t>
  </si>
  <si>
    <t>20</t>
  </si>
  <si>
    <t>M12</t>
  </si>
  <si>
    <t>dřevěná kotvící skoba</t>
  </si>
  <si>
    <t>kus</t>
  </si>
  <si>
    <t>-1770526783</t>
  </si>
  <si>
    <t xml:space="preserve">dřevěné kotvící kolíky </t>
  </si>
  <si>
    <t>Poznámka k položce:_x000D_
dřevo barva hnědášířka hlavy 3cm, délka skoby 30 cm, , 6ks/m2</t>
  </si>
  <si>
    <t>310*6</t>
  </si>
  <si>
    <t>183402131</t>
  </si>
  <si>
    <t>Rozrušení půdy souvislé plochy přes 500 m2 hloubky do 150 mm v rovině a svahu do 1:5</t>
  </si>
  <si>
    <t>468500864</t>
  </si>
  <si>
    <t>Rozrušení půdy na hloubku přes 50 do 150 mm souvislé plochy přes 500 m2 v rovině nebo na svahu do 1:5</t>
  </si>
  <si>
    <t>22</t>
  </si>
  <si>
    <t>181451311</t>
  </si>
  <si>
    <t>Založení trávníku strojně v jedné operaci v rovině</t>
  </si>
  <si>
    <t>636924276</t>
  </si>
  <si>
    <t>Založení trávníku strojně výsevem včetně utažení na ploše v rovině nebo na svahu do 1:5</t>
  </si>
  <si>
    <t>Poznámka k položce:_x000D_
založení nových ploch + rekonstrukce poškozených</t>
  </si>
  <si>
    <t>2393+853</t>
  </si>
  <si>
    <t>23</t>
  </si>
  <si>
    <t>181451312</t>
  </si>
  <si>
    <t>Založení trávníku strojně v jedné operaci ve svahu do 1:2</t>
  </si>
  <si>
    <t>-785951985</t>
  </si>
  <si>
    <t>Založení trávníku strojně výsevem včetně utažení na ploše na svahu přes 1:5 do 1:2</t>
  </si>
  <si>
    <t>24</t>
  </si>
  <si>
    <t>M13</t>
  </si>
  <si>
    <t xml:space="preserve">travní směs pro rekreační trávníky UNI 5 - KORZO </t>
  </si>
  <si>
    <t>kg</t>
  </si>
  <si>
    <t>1404202333</t>
  </si>
  <si>
    <t>Poznámka k položce:_x000D_
Složení: jílek vytrvalý 2n 55%, lipnice luční 15%, kostřava červená dlouze výběžkatá 15%, kostřava červená krátce výběžkatá 5%, kostřava červená trsnatá 10%</t>
  </si>
  <si>
    <t>(2393+310)*0,035+853*0,02</t>
  </si>
  <si>
    <t>25</t>
  </si>
  <si>
    <t>185803111</t>
  </si>
  <si>
    <t>Ošetření trávníku shrabáním v rovině a svahu do 1:5</t>
  </si>
  <si>
    <t>1725948684</t>
  </si>
  <si>
    <t>Ošetření trávníku  jednorázové v rovině nebo na svahu do 1:5</t>
  </si>
  <si>
    <t>26</t>
  </si>
  <si>
    <t>185803112</t>
  </si>
  <si>
    <t>Ošetření trávníku shrabáním ve svahu do 1:2</t>
  </si>
  <si>
    <t>1432150400</t>
  </si>
  <si>
    <t>Ošetření trávníku  jednorázové na svahu přes 1:5 do 1:2</t>
  </si>
  <si>
    <t>27</t>
  </si>
  <si>
    <t>183101221</t>
  </si>
  <si>
    <t>Jamky pro výsadbu s výměnou 50 % půdy zeminy tř 1 až 4 objem do 1 m3 v rovině a svahu do 1:5</t>
  </si>
  <si>
    <t>1584701140</t>
  </si>
  <si>
    <t>Hloubení jamek pro vysazování rostlin v zemině tř.1 až 4 s výměnou půdy z 50% v rovině nebo na svahu do 1:5, objemu přes 0,40 do 1,00 m3</t>
  </si>
  <si>
    <t>28</t>
  </si>
  <si>
    <t>M1</t>
  </si>
  <si>
    <t>substrát pro výměnu půdy v jamkách - substrát pro výsadbu okrasných rostlin</t>
  </si>
  <si>
    <t>-67495109</t>
  </si>
  <si>
    <t>Poznámka k položce:_x000D_
substrát pro okrasné rostliny: rašelina, vyzrálý kůrový humus, nízká hodnota pH, základní živiny (vodorozpustné krystalické hnojivo) a stopové prvky (soubor živin pro vitalitu a regeneraci rostlin)</t>
  </si>
  <si>
    <t>29</t>
  </si>
  <si>
    <t>184102115</t>
  </si>
  <si>
    <t>Výsadba dřeviny s balem D do 0,6 m do jamky se zalitím v rovině a svahu do 1:5</t>
  </si>
  <si>
    <t>532112326</t>
  </si>
  <si>
    <t>Výsadba dřeviny s balem do předem vyhloubené jamky se zalitím  v rovině nebo na svahu do 1:5, při průměru balu přes 500 do 600 mm</t>
  </si>
  <si>
    <t>30</t>
  </si>
  <si>
    <t>M9-1</t>
  </si>
  <si>
    <t>Pyrus calleryana ´Chanticleer´alejový strom s balem OK 14-16 cm</t>
  </si>
  <si>
    <t>-2053265892</t>
  </si>
  <si>
    <t>Pyrus calleryana ´Chanticleer´alejový strom s balem OK 12-14 cm</t>
  </si>
  <si>
    <t>31</t>
  </si>
  <si>
    <t>M9-2</t>
  </si>
  <si>
    <t>Quercus robur alejový strom s balem OK 14-16 cm</t>
  </si>
  <si>
    <t>927752569</t>
  </si>
  <si>
    <t>Quercus robur alejový strom s balem OK 12-14 cm</t>
  </si>
  <si>
    <t>32</t>
  </si>
  <si>
    <t>M9-3</t>
  </si>
  <si>
    <t>Amelanchier arborea ´Robin Hill´ alejový strom s balem OK 14-16 cm</t>
  </si>
  <si>
    <t>705996923</t>
  </si>
  <si>
    <t>Amelanchier arborea ´Robin Hill´ alejový strom s balem OK 12-14 cm</t>
  </si>
  <si>
    <t>33</t>
  </si>
  <si>
    <t>M9-4</t>
  </si>
  <si>
    <t>Crataegus laevigata ´Paul´s Scarlet´ alejový strom s balem OK 14-16</t>
  </si>
  <si>
    <t>-1470878014</t>
  </si>
  <si>
    <t xml:space="preserve">Crataegus laevigata ´Paul´s Scarlet´ alejový strom s balem OK </t>
  </si>
  <si>
    <t>34</t>
  </si>
  <si>
    <t>M9-5</t>
  </si>
  <si>
    <t>Prunus avium ´Plena´ alejový strom s balem OK 14-16 cm</t>
  </si>
  <si>
    <t>255140895</t>
  </si>
  <si>
    <t>35</t>
  </si>
  <si>
    <t>M9-6</t>
  </si>
  <si>
    <t>Acer platanoides ´Cleveland´ alejový strom s balem OK 14-16 cm</t>
  </si>
  <si>
    <t>-1524299029</t>
  </si>
  <si>
    <t>36</t>
  </si>
  <si>
    <t>M9-7</t>
  </si>
  <si>
    <t>Prunus hillieri´Spire´alejový strom s balem OK 14-16 cm</t>
  </si>
  <si>
    <t>150809248</t>
  </si>
  <si>
    <t>Prunus hillier ´Spire´alejový strom s balem OH 14-16 cm</t>
  </si>
  <si>
    <t>37</t>
  </si>
  <si>
    <t>M9-8</t>
  </si>
  <si>
    <t xml:space="preserve">Acer campestrea ´Elsrijk´ alejový strom s balem OK 12-14 cm </t>
  </si>
  <si>
    <t>-1312696594</t>
  </si>
  <si>
    <t>38</t>
  </si>
  <si>
    <t>M9-9</t>
  </si>
  <si>
    <t>Fraxinus angustifolia ´Raywood´alejový strom s balem OK 12-14 cm</t>
  </si>
  <si>
    <t>-293083538</t>
  </si>
  <si>
    <t>39</t>
  </si>
  <si>
    <t>M9-10</t>
  </si>
  <si>
    <t>Pyrus communis ´Beech Hill´ alejový strom s balem OK 12-14 cm</t>
  </si>
  <si>
    <t>296400081</t>
  </si>
  <si>
    <t>40</t>
  </si>
  <si>
    <t>184801121</t>
  </si>
  <si>
    <t>Ošetřování vysazených dřevin soliterních v rovině a svahu do 1:5</t>
  </si>
  <si>
    <t>-1418688691</t>
  </si>
  <si>
    <t>Ošetření vysazených dřevin  solitérních v rovině nebo na svahu do 1:5</t>
  </si>
  <si>
    <t>41</t>
  </si>
  <si>
    <t>184215133</t>
  </si>
  <si>
    <t>Ukotvení kmene dřevin třemi kůly D do 0,1 m délky do 3 m</t>
  </si>
  <si>
    <t>-822969245</t>
  </si>
  <si>
    <t>Ukotvení dřeviny kůly třemi kůly, délky přes 2 do 3 m</t>
  </si>
  <si>
    <t>42</t>
  </si>
  <si>
    <t>60591257</t>
  </si>
  <si>
    <t>kůl vyvazovací dřevěný impregnovaný D 8cm dl 3m</t>
  </si>
  <si>
    <t>-1017739049</t>
  </si>
  <si>
    <t>45*3</t>
  </si>
  <si>
    <t>43</t>
  </si>
  <si>
    <t>M3</t>
  </si>
  <si>
    <t>příčka z půlené frézované kulatiny průměru 80 mm, délka příčky 0,5 m, celkem 3ks/strom</t>
  </si>
  <si>
    <t>1802521633</t>
  </si>
  <si>
    <t>příčka z půlené frézované kulatiny přůměru 80 mm, délka příčky 0,5 m, celkem 3ks/strom</t>
  </si>
  <si>
    <t>44</t>
  </si>
  <si>
    <t>M4</t>
  </si>
  <si>
    <t>vyvazovací páska šíře 40 mm, délka 0,7m/úvazek, celkem 3 ks/strom</t>
  </si>
  <si>
    <t>m</t>
  </si>
  <si>
    <t>-756133624</t>
  </si>
  <si>
    <t>45*3*0,7</t>
  </si>
  <si>
    <t>45</t>
  </si>
  <si>
    <t>184215412</t>
  </si>
  <si>
    <t>Zhotovení závlahové mísy dřevin D do 1,0 m v rovině nebo na svahu do 1:5</t>
  </si>
  <si>
    <t>882372615</t>
  </si>
  <si>
    <t>Zhotovení závlahové mísy u solitérních dřevin v rovině nebo na svahu do 1:5, o průměru mísy přes 0,5 do 1 m</t>
  </si>
  <si>
    <t>46</t>
  </si>
  <si>
    <t>185802113</t>
  </si>
  <si>
    <t>Hnojení půdy umělým hnojivem na široko v rovině a svahu do 1:5</t>
  </si>
  <si>
    <t>t</t>
  </si>
  <si>
    <t>2055764945</t>
  </si>
  <si>
    <t>Hnojení půdy nebo trávníku  v rovině nebo na svahu do 1:5 umělým hnojivem na široko</t>
  </si>
  <si>
    <t>Poznámka k položce:_x000D_
přimíchání půdního kondicionéru do výsadbové jámy, 1,5kg/1 výsadbovou jámu</t>
  </si>
  <si>
    <t>45*1,5/1000</t>
  </si>
  <si>
    <t>47</t>
  </si>
  <si>
    <t>M5</t>
  </si>
  <si>
    <t>půdní kondicionér pro zvýšení zádržnosti vody v půdě</t>
  </si>
  <si>
    <t>916031764</t>
  </si>
  <si>
    <t>45*1,5</t>
  </si>
  <si>
    <t>48</t>
  </si>
  <si>
    <t>185802114</t>
  </si>
  <si>
    <t>Hnojení půdy umělým hnojivem k jednotlivým rostlinám v rovině a svahu do 1:5</t>
  </si>
  <si>
    <t>-588452064</t>
  </si>
  <si>
    <t>Hnojení půdy nebo trávníku  v rovině nebo na svahu do 1:5 umělým hnojivem s rozdělením k jednotlivým rostlinám</t>
  </si>
  <si>
    <t>45*5*10/1000/1000</t>
  </si>
  <si>
    <t>49</t>
  </si>
  <si>
    <t>M6</t>
  </si>
  <si>
    <t>tabletové hnojivo zásobní, s postupným uvolňováním živin, tableta á 10 g</t>
  </si>
  <si>
    <t>157012701</t>
  </si>
  <si>
    <t>tabletové hnoéjivo zásobní, s postupným uvolňováním živin, tableta á 10 g</t>
  </si>
  <si>
    <t>45*5*10/1000</t>
  </si>
  <si>
    <t>50</t>
  </si>
  <si>
    <t>184501141</t>
  </si>
  <si>
    <t>Zhotovení obalu z rákosové nebo kokosové rohože v rovině a svahu do 1:5</t>
  </si>
  <si>
    <t>-433357234</t>
  </si>
  <si>
    <t>Zhotovení obalu kmene z rákosové nebo kokosové rohože v rovině nebo na svahu do 1:5</t>
  </si>
  <si>
    <t>45*0,3*1,8</t>
  </si>
  <si>
    <t>51</t>
  </si>
  <si>
    <t>M10</t>
  </si>
  <si>
    <t>rákosová rohož, rákos přírodní, neloupaný, výška rohože 1,8 m</t>
  </si>
  <si>
    <t>-1945004616</t>
  </si>
  <si>
    <t>rákosová rohož, rákos přírodní, neloupaný, výsška rohože 1,8 m</t>
  </si>
  <si>
    <t>45*0,3</t>
  </si>
  <si>
    <t>52</t>
  </si>
  <si>
    <t>184911421</t>
  </si>
  <si>
    <t>Mulčování rostlin kůrou tl. do 0,1 m v rovině a svahu do 1:5</t>
  </si>
  <si>
    <t>-2115238921</t>
  </si>
  <si>
    <t>Mulčování vysazených rostlin mulčovací kůrou, tl. do 100 mm v rovině nebo na svahu do 1:5</t>
  </si>
  <si>
    <t>Poznámka k položce:_x000D_
stromy průměr mísy 1m (0,8m2)</t>
  </si>
  <si>
    <t>43*0,8</t>
  </si>
  <si>
    <t>53</t>
  </si>
  <si>
    <t>M7</t>
  </si>
  <si>
    <t>drcená tříděná borka, tl. vrstvy 8 cm</t>
  </si>
  <si>
    <t>776217984</t>
  </si>
  <si>
    <t>43*0,8*0,08</t>
  </si>
  <si>
    <t>54</t>
  </si>
  <si>
    <t>185804311</t>
  </si>
  <si>
    <t>Zalití rostlin vodou plocha do 20 m2</t>
  </si>
  <si>
    <t>712657376</t>
  </si>
  <si>
    <t>Zalití rostlin vodou plochy záhonů jednotlivě do 20 m2</t>
  </si>
  <si>
    <t>45*4*60/1000</t>
  </si>
  <si>
    <t>55</t>
  </si>
  <si>
    <t>185804312</t>
  </si>
  <si>
    <t>Zalití rostlin vodou plocha přes 20 m2</t>
  </si>
  <si>
    <t>-1026783694</t>
  </si>
  <si>
    <t>Zalití rostlin vodou plochy záhonů jednotlivě přes 20 m2</t>
  </si>
  <si>
    <t>80*4*20/1000</t>
  </si>
  <si>
    <t>56</t>
  </si>
  <si>
    <t>M8</t>
  </si>
  <si>
    <t>voda pro zálivku</t>
  </si>
  <si>
    <t>1769177163</t>
  </si>
  <si>
    <t>57</t>
  </si>
  <si>
    <t>184911311</t>
  </si>
  <si>
    <t>Položení mulčovací textilie v rovině a svahu do 1:5</t>
  </si>
  <si>
    <t>1915730190</t>
  </si>
  <si>
    <t>Položení mulčovací textilie proti prorůstání plevelů kolem vysázených rostlin v rovině nebo na svahu do 1:5</t>
  </si>
  <si>
    <t>Poznámka k položce:_x000D_
okapový chodníkpři západní stěně haly</t>
  </si>
  <si>
    <t>58</t>
  </si>
  <si>
    <t>RTX.69366207</t>
  </si>
  <si>
    <t>textilie netkaná MOKRUTEX HQ PES 200 g/m2</t>
  </si>
  <si>
    <t>1430900064</t>
  </si>
  <si>
    <t>59</t>
  </si>
  <si>
    <t>167103201</t>
  </si>
  <si>
    <t>Nakládání výkopku z kamenouhelných hlušin</t>
  </si>
  <si>
    <t>-1579976211</t>
  </si>
  <si>
    <t>Nakládání neulehlého výkopku z hromad  kamenouhelných hlušin</t>
  </si>
  <si>
    <t>Poznámka k položce:_x000D_
násyp kačírku do okapového chodníku - tl. vrstvy 20 cm_x000D_
mulčování záhonů-tl. vrstvy 5 cm</t>
  </si>
  <si>
    <t>36*0,2+80*0,05</t>
  </si>
  <si>
    <t>60</t>
  </si>
  <si>
    <t>162706211</t>
  </si>
  <si>
    <t>Vodorovné přemístění do 6000 m bez naložení výkopku z kamenouhelných hlušin</t>
  </si>
  <si>
    <t>488029062</t>
  </si>
  <si>
    <t>Vodorovné přemístění výkopku bez naložení, avšak se složením  kamenouhelných hlušin a výsypkových materiálů, na vzdálenost přes 5000 do 6000 m</t>
  </si>
  <si>
    <t>61</t>
  </si>
  <si>
    <t>184911151</t>
  </si>
  <si>
    <t>Mulčování záhonů kačírkem tl. vrstvy do 0,05 m v rovině a svahu do 1:5</t>
  </si>
  <si>
    <t>-702162255</t>
  </si>
  <si>
    <t>Mulčování záhonů kačírkem nebo drceným kamenivem tloušťky mulče přes 20 do 50 mm v rovině nebo na svahu do 1:5</t>
  </si>
  <si>
    <t>Poznámka k položce:_x000D_
pod stromové ochranné mříze+okapový chodníček na terénu</t>
  </si>
  <si>
    <t>36+80</t>
  </si>
  <si>
    <t>62</t>
  </si>
  <si>
    <t>M14</t>
  </si>
  <si>
    <t>kačírek frakce 16-32 mm, tl. vrstvy 20 mm</t>
  </si>
  <si>
    <t>-64323561</t>
  </si>
  <si>
    <t>Poznámka k položce:_x000D_
okapový chodník na terénu - tl. vrstvy 20 cm_x000D_
mulč štěrkových záhonů - tl. vrstvy 5 cm</t>
  </si>
  <si>
    <t>36*0,2*1,6</t>
  </si>
  <si>
    <t>80*0,05*1,6</t>
  </si>
  <si>
    <t>63</t>
  </si>
  <si>
    <t>183106612</t>
  </si>
  <si>
    <t>Ochrana stromu protikořenovou clonou v rovině nebo na svahu do 1:5 hloubky do 700 mm</t>
  </si>
  <si>
    <t>1353203917</t>
  </si>
  <si>
    <t>Instalace protikořenových bariér do předem vyhloubené rýhy, včetně zásypu a hutnění v rovině nebo na svahu do 1:5, hloubky přes 500 do 700 mm</t>
  </si>
  <si>
    <t>64</t>
  </si>
  <si>
    <t>M16</t>
  </si>
  <si>
    <t>protikořenová bariéra 1mm/0,75m</t>
  </si>
  <si>
    <t>1305258398</t>
  </si>
  <si>
    <t>65</t>
  </si>
  <si>
    <t>183111111</t>
  </si>
  <si>
    <t>Hloubení jamek bez výměny půdy zeminy tř 1 až 4 objem do 0,002 m3 v rovině a svahu do 1:5</t>
  </si>
  <si>
    <t>1039605903</t>
  </si>
  <si>
    <t>Hloubení jamek pro vysazování rostlin v zemině tř.1 až 4 bez výměny půdy  v rovině nebo na svahu do 1:5, objemu do 0,002 m3</t>
  </si>
  <si>
    <t>Poznámka k položce:_x000D_
trvalky+hnízda pro cibuloviny</t>
  </si>
  <si>
    <t>528+5*12,5+11</t>
  </si>
  <si>
    <t>66</t>
  </si>
  <si>
    <t>183211322</t>
  </si>
  <si>
    <t>Výsadba květin krytokořenných průměru kontejneru do 120 mm</t>
  </si>
  <si>
    <t>-371284009</t>
  </si>
  <si>
    <t>Výsadba květin do připravené půdy se zalitím do připravené půdy, se zalitím květin krytokořenných o průměru kontejneru přes 80 do 120 mm</t>
  </si>
  <si>
    <t>528+11</t>
  </si>
  <si>
    <t>67</t>
  </si>
  <si>
    <t>M17-Ag</t>
  </si>
  <si>
    <t>Agastache ´Blackadder´ kontejner</t>
  </si>
  <si>
    <t>-841259417</t>
  </si>
  <si>
    <t>Agastache ´Black Adder´ kontejner</t>
  </si>
  <si>
    <t>68</t>
  </si>
  <si>
    <t>M17-As</t>
  </si>
  <si>
    <t>Aster frikartii ´Mönch´ kontejner</t>
  </si>
  <si>
    <t>1644896953</t>
  </si>
  <si>
    <t>69</t>
  </si>
  <si>
    <t>M17-Cr</t>
  </si>
  <si>
    <t>Centranthus ruber var. coccineus kontejner</t>
  </si>
  <si>
    <t>1248554609</t>
  </si>
  <si>
    <t>Centranthus ruber ´Coccineus´ kontehner</t>
  </si>
  <si>
    <t>70</t>
  </si>
  <si>
    <t>M17-Ech</t>
  </si>
  <si>
    <t>Echinacea angustifolia kontejner</t>
  </si>
  <si>
    <t>1599965053</t>
  </si>
  <si>
    <t>Echinacea angustifolia</t>
  </si>
  <si>
    <t>71</t>
  </si>
  <si>
    <t>M17-Er</t>
  </si>
  <si>
    <t>Eryngium planum ´Blaukappe´ kontejner</t>
  </si>
  <si>
    <t>-1852896477</t>
  </si>
  <si>
    <t>Eryngium planum ´Baukaupe´ kontejner</t>
  </si>
  <si>
    <t>72</t>
  </si>
  <si>
    <t>M17-Eu</t>
  </si>
  <si>
    <t>Euphorbia polychroma kontejner</t>
  </si>
  <si>
    <t>822558949</t>
  </si>
  <si>
    <t>Euphorbia polychroma</t>
  </si>
  <si>
    <t>73</t>
  </si>
  <si>
    <t>M17-Gl</t>
  </si>
  <si>
    <t>Gaura lindheimeri ´Whirling Butterflies´ kontejner</t>
  </si>
  <si>
    <t>961675851</t>
  </si>
  <si>
    <t>74</t>
  </si>
  <si>
    <t>M17-Gp</t>
  </si>
  <si>
    <t>Gypsophylla paniculata ´Festival White´ kontejner</t>
  </si>
  <si>
    <t>-1221925240</t>
  </si>
  <si>
    <t>75</t>
  </si>
  <si>
    <t>M17-Ip</t>
  </si>
  <si>
    <t>Iberis sempervirens ´Snowflake´kontejner</t>
  </si>
  <si>
    <t>1972814199</t>
  </si>
  <si>
    <t>76</t>
  </si>
  <si>
    <t>M17-Ly</t>
  </si>
  <si>
    <t>Lychnis coronaria ´Alba´ kontejner</t>
  </si>
  <si>
    <t>751777385</t>
  </si>
  <si>
    <t>77</t>
  </si>
  <si>
    <t>M17-Pa</t>
  </si>
  <si>
    <t>Panicum virgatum ´Rehbraun´ kontejner</t>
  </si>
  <si>
    <t>1076415076</t>
  </si>
  <si>
    <t>78</t>
  </si>
  <si>
    <t>M17-Pe</t>
  </si>
  <si>
    <t>Perovskia atroplicifolia ´Little Spire´ kontejner</t>
  </si>
  <si>
    <t>-2146800678</t>
  </si>
  <si>
    <t>79</t>
  </si>
  <si>
    <t>M17-Sb</t>
  </si>
  <si>
    <t>Stachys byzantina ´Big Ears´ kontejner</t>
  </si>
  <si>
    <t>-1766441338</t>
  </si>
  <si>
    <t>80</t>
  </si>
  <si>
    <t>M17-Sm</t>
  </si>
  <si>
    <t>Salvia nemorosa ´Meinacht´ kontejner</t>
  </si>
  <si>
    <t>272038582</t>
  </si>
  <si>
    <t>81</t>
  </si>
  <si>
    <t>M17-Sv</t>
  </si>
  <si>
    <t>Salvia verticillata ´Purple Rain´ kontejner</t>
  </si>
  <si>
    <t>-1334415931</t>
  </si>
  <si>
    <t>82</t>
  </si>
  <si>
    <t>M17-Th</t>
  </si>
  <si>
    <t>Thymus pulegiodes kontejner</t>
  </si>
  <si>
    <t>1348247876</t>
  </si>
  <si>
    <t>Thymus pulegiodes</t>
  </si>
  <si>
    <t>83</t>
  </si>
  <si>
    <t>M17-La</t>
  </si>
  <si>
    <t>Lavandula angustifolia ´Hidcote´ kontejner</t>
  </si>
  <si>
    <t>1567094481</t>
  </si>
  <si>
    <t>84</t>
  </si>
  <si>
    <t>183211313</t>
  </si>
  <si>
    <t>Výsadba cibulí nebo hlíz</t>
  </si>
  <si>
    <t>1603570664</t>
  </si>
  <si>
    <t>Výsadba květin do připravené půdy se zalitím do připravené půdy, se zalitím cibulí nebo hlíz</t>
  </si>
  <si>
    <t>85</t>
  </si>
  <si>
    <t>M17-AlA</t>
  </si>
  <si>
    <t>Allium aflatumense ˇPurple Sensation´ kontejner</t>
  </si>
  <si>
    <t>-1864697005</t>
  </si>
  <si>
    <t>Allium aflatumense ˇPurple Sensation´</t>
  </si>
  <si>
    <t>86</t>
  </si>
  <si>
    <t>M17-AlS</t>
  </si>
  <si>
    <t>Allium sphaerocephallon kontejner</t>
  </si>
  <si>
    <t>740761023</t>
  </si>
  <si>
    <t>87</t>
  </si>
  <si>
    <t>185804111</t>
  </si>
  <si>
    <t>Ošetření vysazených květin v rovině a svahu do 1:5</t>
  </si>
  <si>
    <t>111781935</t>
  </si>
  <si>
    <t>Ošetření vysazených květin  jednorázové v rovině</t>
  </si>
  <si>
    <t>Poznámka k položce:_x000D_
záhony na rostlém terénu</t>
  </si>
  <si>
    <t>998</t>
  </si>
  <si>
    <t>Přesun hmot</t>
  </si>
  <si>
    <t>91</t>
  </si>
  <si>
    <t>998231411</t>
  </si>
  <si>
    <t>Ruční přesun hmot pro sadovnické a krajinářské úpravy do 100 m</t>
  </si>
  <si>
    <t>1891514060</t>
  </si>
  <si>
    <t>Přesun hmot pro sadovnické a krajinářské úpravy - ručně bez užití mechanizace vodorovná dopravní vzdálenost do 100 m</t>
  </si>
  <si>
    <t>04 - Soupis prací sadových úprav</t>
  </si>
  <si>
    <t>Soupis prací sadových úprav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</si>
</sst>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b/>
      <sz val="12"/>
      <color rgb="FF969696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19" fillId="3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2" fillId="0" borderId="14" xfId="0" applyNumberFormat="1" applyFont="1" applyBorder="1" applyAlignment="1" applyProtection="1">
      <alignment horizontal="right" vertical="center"/>
    </xf>
    <xf numFmtId="4" fontId="22" fillId="0" borderId="0" xfId="0" applyNumberFormat="1" applyFont="1" applyBorder="1" applyAlignment="1" applyProtection="1">
      <alignment horizontal="right"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horizontal="right" vertical="center"/>
    </xf>
    <xf numFmtId="4" fontId="26" fillId="0" borderId="0" xfId="0" applyNumberFormat="1" applyFont="1" applyBorder="1" applyAlignment="1" applyProtection="1">
      <alignment horizontal="right"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9" fillId="3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3" borderId="16" xfId="0" applyFont="1" applyFill="1" applyBorder="1" applyAlignment="1" applyProtection="1">
      <alignment horizontal="center" vertical="center" wrapText="1"/>
    </xf>
    <xf numFmtId="0" fontId="19" fillId="3" borderId="17" xfId="0" applyFont="1" applyFill="1" applyBorder="1" applyAlignment="1" applyProtection="1">
      <alignment horizontal="center" vertical="center" wrapText="1"/>
    </xf>
    <xf numFmtId="0" fontId="19" fillId="3" borderId="18" xfId="0" applyFont="1" applyFill="1" applyBorder="1" applyAlignment="1" applyProtection="1">
      <alignment horizontal="center" vertical="center" wrapText="1"/>
    </xf>
    <xf numFmtId="0" fontId="19" fillId="3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31" fillId="0" borderId="12" xfId="0" applyNumberFormat="1" applyFont="1" applyBorder="1" applyAlignment="1" applyProtection="1"/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center"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vertical="center" wrapText="1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0" borderId="14" xfId="0" applyFont="1" applyBorder="1" applyAlignment="1" applyProtection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2" borderId="7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3" borderId="6" xfId="0" applyFont="1" applyFill="1" applyBorder="1" applyAlignment="1" applyProtection="1">
      <alignment horizontal="center" vertical="center"/>
    </xf>
    <xf numFmtId="0" fontId="19" fillId="3" borderId="7" xfId="0" applyFont="1" applyFill="1" applyBorder="1" applyAlignment="1" applyProtection="1">
      <alignment horizontal="left" vertical="center"/>
    </xf>
    <xf numFmtId="0" fontId="19" fillId="3" borderId="7" xfId="0" applyFont="1" applyFill="1" applyBorder="1" applyAlignment="1" applyProtection="1">
      <alignment horizontal="center" vertical="center"/>
    </xf>
    <xf numFmtId="0" fontId="19" fillId="3" borderId="7" xfId="0" applyFont="1" applyFill="1" applyBorder="1" applyAlignment="1" applyProtection="1">
      <alignment horizontal="right" vertical="center"/>
    </xf>
    <xf numFmtId="0" fontId="19" fillId="3" borderId="8" xfId="0" applyFont="1" applyFill="1" applyBorder="1" applyAlignment="1" applyProtection="1">
      <alignment horizontal="lef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0" fontId="24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98"/>
  <sheetViews>
    <sheetView showGridLines="0" tabSelected="1" workbookViewId="0">
      <selection activeCell="AB17" sqref="AB17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9" width="25.83203125" style="1" hidden="1" customWidth="1"/>
    <col min="50" max="51" width="21.6640625" style="1" hidden="1" customWidth="1"/>
    <col min="52" max="53" width="25" style="1" hidden="1" customWidth="1"/>
    <col min="54" max="54" width="21.6640625" style="1" hidden="1" customWidth="1"/>
    <col min="55" max="55" width="19.1640625" style="1" hidden="1" customWidth="1"/>
    <col min="56" max="56" width="25" style="1" hidden="1" customWidth="1"/>
    <col min="57" max="57" width="21.6640625" style="1" hidden="1" customWidth="1"/>
    <col min="58" max="58" width="19.1640625" style="1" hidden="1" customWidth="1"/>
    <col min="59" max="59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5</v>
      </c>
      <c r="BV1" s="15" t="s">
        <v>6</v>
      </c>
    </row>
    <row r="2" spans="1:74" s="1" customFormat="1" ht="36.950000000000003" customHeight="1">
      <c r="AR2" s="278"/>
      <c r="AS2" s="278"/>
      <c r="AT2" s="278"/>
      <c r="AU2" s="278"/>
      <c r="AV2" s="278"/>
      <c r="AW2" s="278"/>
      <c r="AX2" s="278"/>
      <c r="AY2" s="278"/>
      <c r="AZ2" s="278"/>
      <c r="BA2" s="278"/>
      <c r="BB2" s="278"/>
      <c r="BC2" s="278"/>
      <c r="BD2" s="278"/>
      <c r="BE2" s="278"/>
      <c r="BF2" s="278"/>
      <c r="BG2" s="278"/>
      <c r="BS2" s="16" t="s">
        <v>7</v>
      </c>
      <c r="BT2" s="16" t="s">
        <v>8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7</v>
      </c>
      <c r="BT3" s="16" t="s">
        <v>9</v>
      </c>
    </row>
    <row r="4" spans="1:74" s="1" customFormat="1" ht="24.95" customHeight="1">
      <c r="B4" s="20"/>
      <c r="C4" s="21"/>
      <c r="D4" s="22" t="s">
        <v>10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11</v>
      </c>
      <c r="BS4" s="16" t="s">
        <v>12</v>
      </c>
    </row>
    <row r="5" spans="1:74" s="1" customFormat="1" ht="12" customHeight="1">
      <c r="B5" s="20"/>
      <c r="C5" s="21"/>
      <c r="D5" s="24" t="s">
        <v>13</v>
      </c>
      <c r="E5" s="21"/>
      <c r="F5" s="21"/>
      <c r="G5" s="21"/>
      <c r="H5" s="21"/>
      <c r="I5" s="21"/>
      <c r="J5" s="21"/>
      <c r="K5" s="239" t="s">
        <v>14</v>
      </c>
      <c r="L5" s="240"/>
      <c r="M5" s="240"/>
      <c r="N5" s="240"/>
      <c r="O5" s="240"/>
      <c r="P5" s="240"/>
      <c r="Q5" s="240"/>
      <c r="R5" s="240"/>
      <c r="S5" s="240"/>
      <c r="T5" s="240"/>
      <c r="U5" s="240"/>
      <c r="V5" s="240"/>
      <c r="W5" s="240"/>
      <c r="X5" s="240"/>
      <c r="Y5" s="240"/>
      <c r="Z5" s="240"/>
      <c r="AA5" s="240"/>
      <c r="AB5" s="240"/>
      <c r="AC5" s="240"/>
      <c r="AD5" s="240"/>
      <c r="AE5" s="240"/>
      <c r="AF5" s="240"/>
      <c r="AG5" s="240"/>
      <c r="AH5" s="240"/>
      <c r="AI5" s="240"/>
      <c r="AJ5" s="240"/>
      <c r="AK5" s="240"/>
      <c r="AL5" s="240"/>
      <c r="AM5" s="240"/>
      <c r="AN5" s="240"/>
      <c r="AO5" s="240"/>
      <c r="AP5" s="21"/>
      <c r="AQ5" s="21"/>
      <c r="AR5" s="19"/>
      <c r="BS5" s="16" t="s">
        <v>7</v>
      </c>
    </row>
    <row r="6" spans="1:74" s="1" customFormat="1" ht="36.950000000000003" customHeight="1">
      <c r="B6" s="20"/>
      <c r="C6" s="21"/>
      <c r="D6" s="26" t="s">
        <v>15</v>
      </c>
      <c r="E6" s="21"/>
      <c r="F6" s="21"/>
      <c r="G6" s="21"/>
      <c r="H6" s="21"/>
      <c r="I6" s="21"/>
      <c r="J6" s="21"/>
      <c r="K6" s="241" t="s">
        <v>16</v>
      </c>
      <c r="L6" s="240"/>
      <c r="M6" s="240"/>
      <c r="N6" s="240"/>
      <c r="O6" s="240"/>
      <c r="P6" s="240"/>
      <c r="Q6" s="240"/>
      <c r="R6" s="240"/>
      <c r="S6" s="240"/>
      <c r="T6" s="240"/>
      <c r="U6" s="240"/>
      <c r="V6" s="240"/>
      <c r="W6" s="240"/>
      <c r="X6" s="240"/>
      <c r="Y6" s="240"/>
      <c r="Z6" s="240"/>
      <c r="AA6" s="240"/>
      <c r="AB6" s="240"/>
      <c r="AC6" s="240"/>
      <c r="AD6" s="240"/>
      <c r="AE6" s="240"/>
      <c r="AF6" s="240"/>
      <c r="AG6" s="240"/>
      <c r="AH6" s="240"/>
      <c r="AI6" s="240"/>
      <c r="AJ6" s="240"/>
      <c r="AK6" s="240"/>
      <c r="AL6" s="240"/>
      <c r="AM6" s="240"/>
      <c r="AN6" s="240"/>
      <c r="AO6" s="240"/>
      <c r="AP6" s="21"/>
      <c r="AQ6" s="21"/>
      <c r="AR6" s="19"/>
      <c r="BS6" s="16" t="s">
        <v>7</v>
      </c>
    </row>
    <row r="7" spans="1:74" s="1" customFormat="1" ht="12" customHeight="1">
      <c r="B7" s="20"/>
      <c r="C7" s="21"/>
      <c r="D7" s="27" t="s">
        <v>17</v>
      </c>
      <c r="E7" s="21"/>
      <c r="F7" s="21"/>
      <c r="G7" s="21"/>
      <c r="H7" s="21"/>
      <c r="I7" s="21"/>
      <c r="J7" s="21"/>
      <c r="K7" s="25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7" t="s">
        <v>18</v>
      </c>
      <c r="AL7" s="21"/>
      <c r="AM7" s="21"/>
      <c r="AN7" s="25" t="s">
        <v>1</v>
      </c>
      <c r="AO7" s="21"/>
      <c r="AP7" s="21"/>
      <c r="AQ7" s="21"/>
      <c r="AR7" s="19"/>
      <c r="BS7" s="16" t="s">
        <v>7</v>
      </c>
    </row>
    <row r="8" spans="1:74" s="1" customFormat="1" ht="12" customHeight="1">
      <c r="B8" s="20"/>
      <c r="C8" s="21"/>
      <c r="D8" s="27" t="s">
        <v>19</v>
      </c>
      <c r="E8" s="21"/>
      <c r="F8" s="21"/>
      <c r="G8" s="21"/>
      <c r="H8" s="21"/>
      <c r="I8" s="21"/>
      <c r="J8" s="21"/>
      <c r="K8" s="25" t="s">
        <v>20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7" t="s">
        <v>21</v>
      </c>
      <c r="AL8" s="21"/>
      <c r="AM8" s="21"/>
      <c r="AN8" s="25" t="s">
        <v>22</v>
      </c>
      <c r="AO8" s="21"/>
      <c r="AP8" s="21"/>
      <c r="AQ8" s="21"/>
      <c r="AR8" s="19"/>
      <c r="BS8" s="16" t="s">
        <v>7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S9" s="16" t="s">
        <v>7</v>
      </c>
    </row>
    <row r="10" spans="1:74" s="1" customFormat="1" ht="12" customHeight="1">
      <c r="B10" s="20"/>
      <c r="C10" s="21"/>
      <c r="D10" s="27" t="s">
        <v>23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7" t="s">
        <v>24</v>
      </c>
      <c r="AL10" s="21"/>
      <c r="AM10" s="21"/>
      <c r="AN10" s="25" t="s">
        <v>1</v>
      </c>
      <c r="AO10" s="21"/>
      <c r="AP10" s="21"/>
      <c r="AQ10" s="21"/>
      <c r="AR10" s="19"/>
      <c r="BS10" s="16" t="s">
        <v>7</v>
      </c>
    </row>
    <row r="11" spans="1:74" s="1" customFormat="1" ht="18.399999999999999" customHeight="1">
      <c r="B11" s="20"/>
      <c r="C11" s="21"/>
      <c r="D11" s="21"/>
      <c r="E11" s="25" t="s">
        <v>25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7" t="s">
        <v>26</v>
      </c>
      <c r="AL11" s="21"/>
      <c r="AM11" s="21"/>
      <c r="AN11" s="25" t="s">
        <v>1</v>
      </c>
      <c r="AO11" s="21"/>
      <c r="AP11" s="21"/>
      <c r="AQ11" s="21"/>
      <c r="AR11" s="19"/>
      <c r="BS11" s="16" t="s">
        <v>7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S12" s="16" t="s">
        <v>7</v>
      </c>
    </row>
    <row r="13" spans="1:74" s="1" customFormat="1" ht="12" customHeight="1">
      <c r="B13" s="20"/>
      <c r="C13" s="21"/>
      <c r="D13" s="27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7" t="s">
        <v>24</v>
      </c>
      <c r="AL13" s="21"/>
      <c r="AM13" s="21"/>
      <c r="AN13" s="25" t="s">
        <v>1</v>
      </c>
      <c r="AO13" s="21"/>
      <c r="AP13" s="21"/>
      <c r="AQ13" s="21"/>
      <c r="AR13" s="19"/>
      <c r="BS13" s="16" t="s">
        <v>7</v>
      </c>
    </row>
    <row r="14" spans="1:74" ht="12.75">
      <c r="B14" s="20"/>
      <c r="C14" s="21"/>
      <c r="D14" s="21"/>
      <c r="E14" s="25" t="s">
        <v>28</v>
      </c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7" t="s">
        <v>26</v>
      </c>
      <c r="AL14" s="21"/>
      <c r="AM14" s="21"/>
      <c r="AN14" s="25" t="s">
        <v>1</v>
      </c>
      <c r="AO14" s="21"/>
      <c r="AP14" s="21"/>
      <c r="AQ14" s="21"/>
      <c r="AR14" s="19"/>
      <c r="BS14" s="16" t="s">
        <v>7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S15" s="16" t="s">
        <v>4</v>
      </c>
    </row>
    <row r="16" spans="1:74" s="1" customFormat="1" ht="12" customHeight="1">
      <c r="B16" s="20"/>
      <c r="C16" s="21"/>
      <c r="D16" s="27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7" t="s">
        <v>24</v>
      </c>
      <c r="AL16" s="21"/>
      <c r="AM16" s="21"/>
      <c r="AN16" s="25" t="s">
        <v>1</v>
      </c>
      <c r="AO16" s="21"/>
      <c r="AP16" s="21"/>
      <c r="AQ16" s="21"/>
      <c r="AR16" s="19"/>
      <c r="BS16" s="16" t="s">
        <v>4</v>
      </c>
    </row>
    <row r="17" spans="1:71" s="1" customFormat="1" ht="18.399999999999999" customHeight="1">
      <c r="B17" s="20"/>
      <c r="C17" s="21"/>
      <c r="D17" s="21"/>
      <c r="E17" s="25" t="s">
        <v>30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7" t="s">
        <v>26</v>
      </c>
      <c r="AL17" s="21"/>
      <c r="AM17" s="21"/>
      <c r="AN17" s="25" t="s">
        <v>1</v>
      </c>
      <c r="AO17" s="21"/>
      <c r="AP17" s="21"/>
      <c r="AQ17" s="21"/>
      <c r="AR17" s="19"/>
      <c r="BS17" s="16" t="s">
        <v>5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S18" s="16" t="s">
        <v>7</v>
      </c>
    </row>
    <row r="19" spans="1:71" s="1" customFormat="1" ht="12" customHeight="1">
      <c r="B19" s="20"/>
      <c r="C19" s="21"/>
      <c r="D19" s="27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7" t="s">
        <v>24</v>
      </c>
      <c r="AL19" s="21"/>
      <c r="AM19" s="21"/>
      <c r="AN19" s="25" t="s">
        <v>32</v>
      </c>
      <c r="AO19" s="21"/>
      <c r="AP19" s="21"/>
      <c r="AQ19" s="21"/>
      <c r="AR19" s="19"/>
      <c r="BS19" s="16" t="s">
        <v>7</v>
      </c>
    </row>
    <row r="20" spans="1:71" s="1" customFormat="1" ht="18.399999999999999" customHeight="1">
      <c r="B20" s="20"/>
      <c r="C20" s="21"/>
      <c r="D20" s="21"/>
      <c r="E20" s="25" t="s">
        <v>33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7" t="s">
        <v>26</v>
      </c>
      <c r="AL20" s="21"/>
      <c r="AM20" s="21"/>
      <c r="AN20" s="25" t="s">
        <v>34</v>
      </c>
      <c r="AO20" s="21"/>
      <c r="AP20" s="21"/>
      <c r="AQ20" s="21"/>
      <c r="AR20" s="19"/>
      <c r="BS20" s="16" t="s">
        <v>5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</row>
    <row r="22" spans="1:71" s="1" customFormat="1" ht="12" customHeight="1">
      <c r="B22" s="20"/>
      <c r="C22" s="21"/>
      <c r="D22" s="27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</row>
    <row r="23" spans="1:71" s="1" customFormat="1" ht="16.5" customHeight="1">
      <c r="B23" s="20"/>
      <c r="C23" s="21"/>
      <c r="D23" s="21"/>
      <c r="E23" s="242" t="s">
        <v>1</v>
      </c>
      <c r="F23" s="242"/>
      <c r="G23" s="242"/>
      <c r="H23" s="242"/>
      <c r="I23" s="242"/>
      <c r="J23" s="242"/>
      <c r="K23" s="242"/>
      <c r="L23" s="242"/>
      <c r="M23" s="242"/>
      <c r="N23" s="242"/>
      <c r="O23" s="242"/>
      <c r="P23" s="242"/>
      <c r="Q23" s="242"/>
      <c r="R23" s="242"/>
      <c r="S23" s="242"/>
      <c r="T23" s="242"/>
      <c r="U23" s="242"/>
      <c r="V23" s="242"/>
      <c r="W23" s="242"/>
      <c r="X23" s="242"/>
      <c r="Y23" s="242"/>
      <c r="Z23" s="242"/>
      <c r="AA23" s="242"/>
      <c r="AB23" s="242"/>
      <c r="AC23" s="242"/>
      <c r="AD23" s="242"/>
      <c r="AE23" s="242"/>
      <c r="AF23" s="242"/>
      <c r="AG23" s="242"/>
      <c r="AH23" s="242"/>
      <c r="AI23" s="242"/>
      <c r="AJ23" s="242"/>
      <c r="AK23" s="242"/>
      <c r="AL23" s="242"/>
      <c r="AM23" s="242"/>
      <c r="AN23" s="242"/>
      <c r="AO23" s="21"/>
      <c r="AP23" s="21"/>
      <c r="AQ23" s="21"/>
      <c r="AR23" s="19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</row>
    <row r="25" spans="1:71" s="1" customFormat="1" ht="6.95" customHeight="1">
      <c r="B25" s="20"/>
      <c r="C25" s="21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1"/>
      <c r="AQ25" s="21"/>
      <c r="AR25" s="19"/>
    </row>
    <row r="26" spans="1:71" s="2" customFormat="1" ht="25.9" customHeight="1">
      <c r="A26" s="30"/>
      <c r="B26" s="31"/>
      <c r="C26" s="32"/>
      <c r="D26" s="33" t="s">
        <v>36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43">
        <f>ROUND(AG94,2)</f>
        <v>0</v>
      </c>
      <c r="AL26" s="244"/>
      <c r="AM26" s="244"/>
      <c r="AN26" s="244"/>
      <c r="AO26" s="244"/>
      <c r="AP26" s="32"/>
      <c r="AQ26" s="32"/>
      <c r="AR26" s="35"/>
      <c r="BG26" s="30"/>
    </row>
    <row r="27" spans="1:71" s="2" customFormat="1" ht="6.95" customHeight="1">
      <c r="A27" s="30"/>
      <c r="B27" s="31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5"/>
      <c r="BG27" s="30"/>
    </row>
    <row r="28" spans="1:71" s="2" customFormat="1" ht="12.75">
      <c r="A28" s="30"/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245" t="s">
        <v>37</v>
      </c>
      <c r="M28" s="245"/>
      <c r="N28" s="245"/>
      <c r="O28" s="245"/>
      <c r="P28" s="245"/>
      <c r="Q28" s="32"/>
      <c r="R28" s="32"/>
      <c r="S28" s="32"/>
      <c r="T28" s="32"/>
      <c r="U28" s="32"/>
      <c r="V28" s="32"/>
      <c r="W28" s="245" t="s">
        <v>38</v>
      </c>
      <c r="X28" s="245"/>
      <c r="Y28" s="245"/>
      <c r="Z28" s="245"/>
      <c r="AA28" s="245"/>
      <c r="AB28" s="245"/>
      <c r="AC28" s="245"/>
      <c r="AD28" s="245"/>
      <c r="AE28" s="245"/>
      <c r="AF28" s="32"/>
      <c r="AG28" s="32"/>
      <c r="AH28" s="32"/>
      <c r="AI28" s="32"/>
      <c r="AJ28" s="32"/>
      <c r="AK28" s="245" t="s">
        <v>39</v>
      </c>
      <c r="AL28" s="245"/>
      <c r="AM28" s="245"/>
      <c r="AN28" s="245"/>
      <c r="AO28" s="245"/>
      <c r="AP28" s="32"/>
      <c r="AQ28" s="32"/>
      <c r="AR28" s="35"/>
      <c r="BG28" s="30"/>
    </row>
    <row r="29" spans="1:71" s="3" customFormat="1" ht="14.45" customHeight="1">
      <c r="B29" s="36"/>
      <c r="C29" s="37"/>
      <c r="D29" s="27" t="s">
        <v>40</v>
      </c>
      <c r="E29" s="37"/>
      <c r="F29" s="27" t="s">
        <v>41</v>
      </c>
      <c r="G29" s="37"/>
      <c r="H29" s="37"/>
      <c r="I29" s="37"/>
      <c r="J29" s="37"/>
      <c r="K29" s="37"/>
      <c r="L29" s="248">
        <v>0.21</v>
      </c>
      <c r="M29" s="247"/>
      <c r="N29" s="247"/>
      <c r="O29" s="247"/>
      <c r="P29" s="247"/>
      <c r="Q29" s="37"/>
      <c r="R29" s="37"/>
      <c r="S29" s="37"/>
      <c r="T29" s="37"/>
      <c r="U29" s="37"/>
      <c r="V29" s="37"/>
      <c r="W29" s="246">
        <f>ROUND(BB94, 2)</f>
        <v>0</v>
      </c>
      <c r="X29" s="247"/>
      <c r="Y29" s="247"/>
      <c r="Z29" s="247"/>
      <c r="AA29" s="247"/>
      <c r="AB29" s="247"/>
      <c r="AC29" s="247"/>
      <c r="AD29" s="247"/>
      <c r="AE29" s="247"/>
      <c r="AF29" s="37"/>
      <c r="AG29" s="37"/>
      <c r="AH29" s="37"/>
      <c r="AI29" s="37"/>
      <c r="AJ29" s="37"/>
      <c r="AK29" s="246">
        <f>ROUND(AX94, 2)</f>
        <v>0</v>
      </c>
      <c r="AL29" s="247"/>
      <c r="AM29" s="247"/>
      <c r="AN29" s="247"/>
      <c r="AO29" s="247"/>
      <c r="AP29" s="37"/>
      <c r="AQ29" s="37"/>
      <c r="AR29" s="38"/>
    </row>
    <row r="30" spans="1:71" s="3" customFormat="1" ht="14.45" customHeight="1">
      <c r="B30" s="36"/>
      <c r="C30" s="37"/>
      <c r="D30" s="37"/>
      <c r="E30" s="37"/>
      <c r="F30" s="27" t="s">
        <v>42</v>
      </c>
      <c r="G30" s="37"/>
      <c r="H30" s="37"/>
      <c r="I30" s="37"/>
      <c r="J30" s="37"/>
      <c r="K30" s="37"/>
      <c r="L30" s="248">
        <v>0.15</v>
      </c>
      <c r="M30" s="247"/>
      <c r="N30" s="247"/>
      <c r="O30" s="247"/>
      <c r="P30" s="247"/>
      <c r="Q30" s="37"/>
      <c r="R30" s="37"/>
      <c r="S30" s="37"/>
      <c r="T30" s="37"/>
      <c r="U30" s="37"/>
      <c r="V30" s="37"/>
      <c r="W30" s="246">
        <f>ROUND(BC94, 2)</f>
        <v>0</v>
      </c>
      <c r="X30" s="247"/>
      <c r="Y30" s="247"/>
      <c r="Z30" s="247"/>
      <c r="AA30" s="247"/>
      <c r="AB30" s="247"/>
      <c r="AC30" s="247"/>
      <c r="AD30" s="247"/>
      <c r="AE30" s="247"/>
      <c r="AF30" s="37"/>
      <c r="AG30" s="37"/>
      <c r="AH30" s="37"/>
      <c r="AI30" s="37"/>
      <c r="AJ30" s="37"/>
      <c r="AK30" s="246">
        <f>ROUND(AY94, 2)</f>
        <v>0</v>
      </c>
      <c r="AL30" s="247"/>
      <c r="AM30" s="247"/>
      <c r="AN30" s="247"/>
      <c r="AO30" s="247"/>
      <c r="AP30" s="37"/>
      <c r="AQ30" s="37"/>
      <c r="AR30" s="38"/>
    </row>
    <row r="31" spans="1:71" s="3" customFormat="1" ht="14.45" hidden="1" customHeight="1">
      <c r="B31" s="36"/>
      <c r="C31" s="37"/>
      <c r="D31" s="37"/>
      <c r="E31" s="37"/>
      <c r="F31" s="27" t="s">
        <v>43</v>
      </c>
      <c r="G31" s="37"/>
      <c r="H31" s="37"/>
      <c r="I31" s="37"/>
      <c r="J31" s="37"/>
      <c r="K31" s="37"/>
      <c r="L31" s="248">
        <v>0.21</v>
      </c>
      <c r="M31" s="247"/>
      <c r="N31" s="247"/>
      <c r="O31" s="247"/>
      <c r="P31" s="247"/>
      <c r="Q31" s="37"/>
      <c r="R31" s="37"/>
      <c r="S31" s="37"/>
      <c r="T31" s="37"/>
      <c r="U31" s="37"/>
      <c r="V31" s="37"/>
      <c r="W31" s="246">
        <f>ROUND(BD94, 2)</f>
        <v>0</v>
      </c>
      <c r="X31" s="247"/>
      <c r="Y31" s="247"/>
      <c r="Z31" s="247"/>
      <c r="AA31" s="247"/>
      <c r="AB31" s="247"/>
      <c r="AC31" s="247"/>
      <c r="AD31" s="247"/>
      <c r="AE31" s="247"/>
      <c r="AF31" s="37"/>
      <c r="AG31" s="37"/>
      <c r="AH31" s="37"/>
      <c r="AI31" s="37"/>
      <c r="AJ31" s="37"/>
      <c r="AK31" s="246">
        <v>0</v>
      </c>
      <c r="AL31" s="247"/>
      <c r="AM31" s="247"/>
      <c r="AN31" s="247"/>
      <c r="AO31" s="247"/>
      <c r="AP31" s="37"/>
      <c r="AQ31" s="37"/>
      <c r="AR31" s="38"/>
    </row>
    <row r="32" spans="1:71" s="3" customFormat="1" ht="14.45" hidden="1" customHeight="1">
      <c r="B32" s="36"/>
      <c r="C32" s="37"/>
      <c r="D32" s="37"/>
      <c r="E32" s="37"/>
      <c r="F32" s="27" t="s">
        <v>44</v>
      </c>
      <c r="G32" s="37"/>
      <c r="H32" s="37"/>
      <c r="I32" s="37"/>
      <c r="J32" s="37"/>
      <c r="K32" s="37"/>
      <c r="L32" s="248">
        <v>0.15</v>
      </c>
      <c r="M32" s="247"/>
      <c r="N32" s="247"/>
      <c r="O32" s="247"/>
      <c r="P32" s="247"/>
      <c r="Q32" s="37"/>
      <c r="R32" s="37"/>
      <c r="S32" s="37"/>
      <c r="T32" s="37"/>
      <c r="U32" s="37"/>
      <c r="V32" s="37"/>
      <c r="W32" s="246">
        <f>ROUND(BE94, 2)</f>
        <v>0</v>
      </c>
      <c r="X32" s="247"/>
      <c r="Y32" s="247"/>
      <c r="Z32" s="247"/>
      <c r="AA32" s="247"/>
      <c r="AB32" s="247"/>
      <c r="AC32" s="247"/>
      <c r="AD32" s="247"/>
      <c r="AE32" s="247"/>
      <c r="AF32" s="37"/>
      <c r="AG32" s="37"/>
      <c r="AH32" s="37"/>
      <c r="AI32" s="37"/>
      <c r="AJ32" s="37"/>
      <c r="AK32" s="246">
        <v>0</v>
      </c>
      <c r="AL32" s="247"/>
      <c r="AM32" s="247"/>
      <c r="AN32" s="247"/>
      <c r="AO32" s="247"/>
      <c r="AP32" s="37"/>
      <c r="AQ32" s="37"/>
      <c r="AR32" s="38"/>
    </row>
    <row r="33" spans="1:59" s="3" customFormat="1" ht="14.45" hidden="1" customHeight="1">
      <c r="B33" s="36"/>
      <c r="C33" s="37"/>
      <c r="D33" s="37"/>
      <c r="E33" s="37"/>
      <c r="F33" s="27" t="s">
        <v>45</v>
      </c>
      <c r="G33" s="37"/>
      <c r="H33" s="37"/>
      <c r="I33" s="37"/>
      <c r="J33" s="37"/>
      <c r="K33" s="37"/>
      <c r="L33" s="248">
        <v>0</v>
      </c>
      <c r="M33" s="247"/>
      <c r="N33" s="247"/>
      <c r="O33" s="247"/>
      <c r="P33" s="247"/>
      <c r="Q33" s="37"/>
      <c r="R33" s="37"/>
      <c r="S33" s="37"/>
      <c r="T33" s="37"/>
      <c r="U33" s="37"/>
      <c r="V33" s="37"/>
      <c r="W33" s="246">
        <f>ROUND(BF94, 2)</f>
        <v>0</v>
      </c>
      <c r="X33" s="247"/>
      <c r="Y33" s="247"/>
      <c r="Z33" s="247"/>
      <c r="AA33" s="247"/>
      <c r="AB33" s="247"/>
      <c r="AC33" s="247"/>
      <c r="AD33" s="247"/>
      <c r="AE33" s="247"/>
      <c r="AF33" s="37"/>
      <c r="AG33" s="37"/>
      <c r="AH33" s="37"/>
      <c r="AI33" s="37"/>
      <c r="AJ33" s="37"/>
      <c r="AK33" s="246">
        <v>0</v>
      </c>
      <c r="AL33" s="247"/>
      <c r="AM33" s="247"/>
      <c r="AN33" s="247"/>
      <c r="AO33" s="247"/>
      <c r="AP33" s="37"/>
      <c r="AQ33" s="37"/>
      <c r="AR33" s="38"/>
    </row>
    <row r="34" spans="1:59" s="2" customFormat="1" ht="6.95" customHeight="1">
      <c r="A34" s="30"/>
      <c r="B34" s="31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5"/>
      <c r="BG34" s="30"/>
    </row>
    <row r="35" spans="1:59" s="2" customFormat="1" ht="25.9" customHeight="1">
      <c r="A35" s="30"/>
      <c r="B35" s="31"/>
      <c r="C35" s="39"/>
      <c r="D35" s="40" t="s">
        <v>46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47</v>
      </c>
      <c r="U35" s="41"/>
      <c r="V35" s="41"/>
      <c r="W35" s="41"/>
      <c r="X35" s="249" t="s">
        <v>48</v>
      </c>
      <c r="Y35" s="250"/>
      <c r="Z35" s="250"/>
      <c r="AA35" s="250"/>
      <c r="AB35" s="250"/>
      <c r="AC35" s="41"/>
      <c r="AD35" s="41"/>
      <c r="AE35" s="41"/>
      <c r="AF35" s="41"/>
      <c r="AG35" s="41"/>
      <c r="AH35" s="41"/>
      <c r="AI35" s="41"/>
      <c r="AJ35" s="41"/>
      <c r="AK35" s="251">
        <f>SUM(AK26:AK33)</f>
        <v>0</v>
      </c>
      <c r="AL35" s="250"/>
      <c r="AM35" s="250"/>
      <c r="AN35" s="250"/>
      <c r="AO35" s="252"/>
      <c r="AP35" s="39"/>
      <c r="AQ35" s="39"/>
      <c r="AR35" s="35"/>
      <c r="BG35" s="30"/>
    </row>
    <row r="36" spans="1:59" s="2" customFormat="1" ht="6.95" customHeight="1">
      <c r="A36" s="30"/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5"/>
      <c r="BG36" s="30"/>
    </row>
    <row r="37" spans="1:59" s="2" customFormat="1" ht="14.45" customHeight="1">
      <c r="A37" s="30"/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5"/>
      <c r="BG37" s="30"/>
    </row>
    <row r="38" spans="1:59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9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9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9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9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9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9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9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9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9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9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9" s="2" customFormat="1" ht="14.45" customHeight="1">
      <c r="B49" s="43"/>
      <c r="C49" s="44"/>
      <c r="D49" s="45" t="s">
        <v>49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50</v>
      </c>
      <c r="AI49" s="46"/>
      <c r="AJ49" s="46"/>
      <c r="AK49" s="46"/>
      <c r="AL49" s="46"/>
      <c r="AM49" s="46"/>
      <c r="AN49" s="46"/>
      <c r="AO49" s="46"/>
      <c r="AP49" s="44"/>
      <c r="AQ49" s="44"/>
      <c r="AR49" s="47"/>
    </row>
    <row r="50" spans="1:59" ht="11.25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9" ht="11.25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9" ht="11.25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9" ht="11.25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9" ht="11.25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9" ht="11.2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9" ht="11.25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9" ht="11.25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9" ht="11.25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9" ht="11.25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9" s="2" customFormat="1" ht="12.75">
      <c r="A60" s="30"/>
      <c r="B60" s="31"/>
      <c r="C60" s="32"/>
      <c r="D60" s="48" t="s">
        <v>51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8" t="s">
        <v>52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8" t="s">
        <v>51</v>
      </c>
      <c r="AI60" s="34"/>
      <c r="AJ60" s="34"/>
      <c r="AK60" s="34"/>
      <c r="AL60" s="34"/>
      <c r="AM60" s="48" t="s">
        <v>52</v>
      </c>
      <c r="AN60" s="34"/>
      <c r="AO60" s="34"/>
      <c r="AP60" s="32"/>
      <c r="AQ60" s="32"/>
      <c r="AR60" s="35"/>
      <c r="BG60" s="30"/>
    </row>
    <row r="61" spans="1:59" ht="11.25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9" ht="11.25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9" ht="11.25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9" s="2" customFormat="1" ht="12.75">
      <c r="A64" s="30"/>
      <c r="B64" s="31"/>
      <c r="C64" s="32"/>
      <c r="D64" s="45" t="s">
        <v>53</v>
      </c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5" t="s">
        <v>54</v>
      </c>
      <c r="AI64" s="49"/>
      <c r="AJ64" s="49"/>
      <c r="AK64" s="49"/>
      <c r="AL64" s="49"/>
      <c r="AM64" s="49"/>
      <c r="AN64" s="49"/>
      <c r="AO64" s="49"/>
      <c r="AP64" s="32"/>
      <c r="AQ64" s="32"/>
      <c r="AR64" s="35"/>
      <c r="BG64" s="30"/>
    </row>
    <row r="65" spans="1:59" ht="11.2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9" ht="11.25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9" ht="11.25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9" ht="11.25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9" ht="11.25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9" ht="11.25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9" ht="11.25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9" ht="11.25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9" ht="11.25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9" ht="11.25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9" s="2" customFormat="1" ht="12.75">
      <c r="A75" s="30"/>
      <c r="B75" s="31"/>
      <c r="C75" s="32"/>
      <c r="D75" s="48" t="s">
        <v>51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8" t="s">
        <v>52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8" t="s">
        <v>51</v>
      </c>
      <c r="AI75" s="34"/>
      <c r="AJ75" s="34"/>
      <c r="AK75" s="34"/>
      <c r="AL75" s="34"/>
      <c r="AM75" s="48" t="s">
        <v>52</v>
      </c>
      <c r="AN75" s="34"/>
      <c r="AO75" s="34"/>
      <c r="AP75" s="32"/>
      <c r="AQ75" s="32"/>
      <c r="AR75" s="35"/>
      <c r="BG75" s="30"/>
    </row>
    <row r="76" spans="1:59" s="2" customFormat="1" ht="11.25">
      <c r="A76" s="30"/>
      <c r="B76" s="31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5"/>
      <c r="BG76" s="30"/>
    </row>
    <row r="77" spans="1:59" s="2" customFormat="1" ht="6.95" customHeight="1">
      <c r="A77" s="30"/>
      <c r="B77" s="50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35"/>
      <c r="BG77" s="30"/>
    </row>
    <row r="81" spans="1:91" s="2" customFormat="1" ht="6.95" customHeight="1">
      <c r="A81" s="30"/>
      <c r="B81" s="52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  <c r="AM81" s="53"/>
      <c r="AN81" s="53"/>
      <c r="AO81" s="53"/>
      <c r="AP81" s="53"/>
      <c r="AQ81" s="53"/>
      <c r="AR81" s="35"/>
      <c r="BG81" s="30"/>
    </row>
    <row r="82" spans="1:91" s="2" customFormat="1" ht="24.95" customHeight="1">
      <c r="A82" s="30"/>
      <c r="B82" s="31"/>
      <c r="C82" s="22" t="s">
        <v>55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5"/>
      <c r="BG82" s="30"/>
    </row>
    <row r="83" spans="1:91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5"/>
      <c r="BG83" s="30"/>
    </row>
    <row r="84" spans="1:91" s="4" customFormat="1" ht="12" customHeight="1">
      <c r="B84" s="54"/>
      <c r="C84" s="27" t="s">
        <v>13</v>
      </c>
      <c r="D84" s="55"/>
      <c r="E84" s="55"/>
      <c r="F84" s="55"/>
      <c r="G84" s="55"/>
      <c r="H84" s="55"/>
      <c r="I84" s="55"/>
      <c r="J84" s="55"/>
      <c r="K84" s="55"/>
      <c r="L84" s="55" t="str">
        <f>K5</f>
        <v>1570</v>
      </c>
      <c r="M84" s="55"/>
      <c r="N84" s="55"/>
      <c r="O84" s="55"/>
      <c r="P84" s="55"/>
      <c r="Q84" s="55"/>
      <c r="R84" s="55"/>
      <c r="S84" s="55"/>
      <c r="T84" s="55"/>
      <c r="U84" s="55"/>
      <c r="V84" s="55"/>
      <c r="W84" s="55"/>
      <c r="X84" s="55"/>
      <c r="Y84" s="55"/>
      <c r="Z84" s="55"/>
      <c r="AA84" s="55"/>
      <c r="AB84" s="55"/>
      <c r="AC84" s="55"/>
      <c r="AD84" s="55"/>
      <c r="AE84" s="55"/>
      <c r="AF84" s="55"/>
      <c r="AG84" s="55"/>
      <c r="AH84" s="55"/>
      <c r="AI84" s="55"/>
      <c r="AJ84" s="55"/>
      <c r="AK84" s="55"/>
      <c r="AL84" s="55"/>
      <c r="AM84" s="55"/>
      <c r="AN84" s="55"/>
      <c r="AO84" s="55"/>
      <c r="AP84" s="55"/>
      <c r="AQ84" s="55"/>
      <c r="AR84" s="56"/>
    </row>
    <row r="85" spans="1:91" s="5" customFormat="1" ht="36.950000000000003" customHeight="1">
      <c r="B85" s="57"/>
      <c r="C85" s="58" t="s">
        <v>15</v>
      </c>
      <c r="D85" s="59"/>
      <c r="E85" s="59"/>
      <c r="F85" s="59"/>
      <c r="G85" s="59"/>
      <c r="H85" s="59"/>
      <c r="I85" s="59"/>
      <c r="J85" s="59"/>
      <c r="K85" s="59"/>
      <c r="L85" s="253" t="str">
        <f>K6</f>
        <v>Tréninková hala pro míčové sporty Vodova-DPS</v>
      </c>
      <c r="M85" s="254"/>
      <c r="N85" s="254"/>
      <c r="O85" s="254"/>
      <c r="P85" s="254"/>
      <c r="Q85" s="254"/>
      <c r="R85" s="254"/>
      <c r="S85" s="254"/>
      <c r="T85" s="254"/>
      <c r="U85" s="254"/>
      <c r="V85" s="254"/>
      <c r="W85" s="254"/>
      <c r="X85" s="254"/>
      <c r="Y85" s="254"/>
      <c r="Z85" s="254"/>
      <c r="AA85" s="254"/>
      <c r="AB85" s="254"/>
      <c r="AC85" s="254"/>
      <c r="AD85" s="254"/>
      <c r="AE85" s="254"/>
      <c r="AF85" s="254"/>
      <c r="AG85" s="254"/>
      <c r="AH85" s="254"/>
      <c r="AI85" s="254"/>
      <c r="AJ85" s="254"/>
      <c r="AK85" s="254"/>
      <c r="AL85" s="254"/>
      <c r="AM85" s="254"/>
      <c r="AN85" s="254"/>
      <c r="AO85" s="254"/>
      <c r="AP85" s="59"/>
      <c r="AQ85" s="59"/>
      <c r="AR85" s="60"/>
    </row>
    <row r="86" spans="1:91" s="2" customFormat="1" ht="6.95" customHeight="1">
      <c r="A86" s="30"/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5"/>
      <c r="BG86" s="30"/>
    </row>
    <row r="87" spans="1:91" s="2" customFormat="1" ht="12" customHeight="1">
      <c r="A87" s="30"/>
      <c r="B87" s="31"/>
      <c r="C87" s="27" t="s">
        <v>19</v>
      </c>
      <c r="D87" s="32"/>
      <c r="E87" s="32"/>
      <c r="F87" s="32"/>
      <c r="G87" s="32"/>
      <c r="H87" s="32"/>
      <c r="I87" s="32"/>
      <c r="J87" s="32"/>
      <c r="K87" s="32"/>
      <c r="L87" s="61" t="str">
        <f>IF(K8="","",K8)</f>
        <v>Brno, Královo Pole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21</v>
      </c>
      <c r="AJ87" s="32"/>
      <c r="AK87" s="32"/>
      <c r="AL87" s="32"/>
      <c r="AM87" s="255" t="str">
        <f>IF(AN8= "","",AN8)</f>
        <v>14. 7. 2021</v>
      </c>
      <c r="AN87" s="255"/>
      <c r="AO87" s="32"/>
      <c r="AP87" s="32"/>
      <c r="AQ87" s="32"/>
      <c r="AR87" s="35"/>
      <c r="BG87" s="30"/>
    </row>
    <row r="88" spans="1:91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5"/>
      <c r="BG88" s="30"/>
    </row>
    <row r="89" spans="1:91" s="2" customFormat="1" ht="15.2" customHeight="1">
      <c r="A89" s="30"/>
      <c r="B89" s="31"/>
      <c r="C89" s="27" t="s">
        <v>23</v>
      </c>
      <c r="D89" s="32"/>
      <c r="E89" s="32"/>
      <c r="F89" s="32"/>
      <c r="G89" s="32"/>
      <c r="H89" s="32"/>
      <c r="I89" s="32"/>
      <c r="J89" s="32"/>
      <c r="K89" s="32"/>
      <c r="L89" s="55" t="str">
        <f>IF(E11= "","",E11)</f>
        <v>Statutární město Brno, Dominikánské nám.196/1,Brno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29</v>
      </c>
      <c r="AJ89" s="32"/>
      <c r="AK89" s="32"/>
      <c r="AL89" s="32"/>
      <c r="AM89" s="256" t="str">
        <f>IF(E17="","",E17)</f>
        <v>Ing. Jana Janíková</v>
      </c>
      <c r="AN89" s="257"/>
      <c r="AO89" s="257"/>
      <c r="AP89" s="257"/>
      <c r="AQ89" s="32"/>
      <c r="AR89" s="35"/>
      <c r="AS89" s="258" t="s">
        <v>56</v>
      </c>
      <c r="AT89" s="259"/>
      <c r="AU89" s="63"/>
      <c r="AV89" s="63"/>
      <c r="AW89" s="63"/>
      <c r="AX89" s="63"/>
      <c r="AY89" s="63"/>
      <c r="AZ89" s="63"/>
      <c r="BA89" s="63"/>
      <c r="BB89" s="63"/>
      <c r="BC89" s="63"/>
      <c r="BD89" s="63"/>
      <c r="BE89" s="63"/>
      <c r="BF89" s="64"/>
      <c r="BG89" s="30"/>
    </row>
    <row r="90" spans="1:91" s="2" customFormat="1" ht="25.7" customHeight="1">
      <c r="A90" s="30"/>
      <c r="B90" s="31"/>
      <c r="C90" s="27" t="s">
        <v>27</v>
      </c>
      <c r="D90" s="32"/>
      <c r="E90" s="32"/>
      <c r="F90" s="32"/>
      <c r="G90" s="32"/>
      <c r="H90" s="32"/>
      <c r="I90" s="32"/>
      <c r="J90" s="32"/>
      <c r="K90" s="32"/>
      <c r="L90" s="55" t="str">
        <f>IF(E14="","",E14)</f>
        <v xml:space="preserve"> </v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31</v>
      </c>
      <c r="AJ90" s="32"/>
      <c r="AK90" s="32"/>
      <c r="AL90" s="32"/>
      <c r="AM90" s="256" t="str">
        <f>IF(E20="","",E20)</f>
        <v>ZaKT s.r.o., Ponávka 185/2, 602 00 Brno</v>
      </c>
      <c r="AN90" s="257"/>
      <c r="AO90" s="257"/>
      <c r="AP90" s="257"/>
      <c r="AQ90" s="32"/>
      <c r="AR90" s="35"/>
      <c r="AS90" s="260"/>
      <c r="AT90" s="261"/>
      <c r="AU90" s="65"/>
      <c r="AV90" s="65"/>
      <c r="AW90" s="65"/>
      <c r="AX90" s="65"/>
      <c r="AY90" s="65"/>
      <c r="AZ90" s="65"/>
      <c r="BA90" s="65"/>
      <c r="BB90" s="65"/>
      <c r="BC90" s="65"/>
      <c r="BD90" s="65"/>
      <c r="BE90" s="65"/>
      <c r="BF90" s="66"/>
      <c r="BG90" s="30"/>
    </row>
    <row r="91" spans="1:91" s="2" customFormat="1" ht="10.9" customHeight="1">
      <c r="A91" s="30"/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5"/>
      <c r="AS91" s="262"/>
      <c r="AT91" s="263"/>
      <c r="AU91" s="67"/>
      <c r="AV91" s="67"/>
      <c r="AW91" s="67"/>
      <c r="AX91" s="67"/>
      <c r="AY91" s="67"/>
      <c r="AZ91" s="67"/>
      <c r="BA91" s="67"/>
      <c r="BB91" s="67"/>
      <c r="BC91" s="67"/>
      <c r="BD91" s="67"/>
      <c r="BE91" s="67"/>
      <c r="BF91" s="68"/>
      <c r="BG91" s="30"/>
    </row>
    <row r="92" spans="1:91" s="2" customFormat="1" ht="29.25" customHeight="1">
      <c r="A92" s="30"/>
      <c r="B92" s="31"/>
      <c r="C92" s="264" t="s">
        <v>57</v>
      </c>
      <c r="D92" s="265"/>
      <c r="E92" s="265"/>
      <c r="F92" s="265"/>
      <c r="G92" s="265"/>
      <c r="H92" s="69"/>
      <c r="I92" s="266" t="s">
        <v>58</v>
      </c>
      <c r="J92" s="265"/>
      <c r="K92" s="265"/>
      <c r="L92" s="265"/>
      <c r="M92" s="265"/>
      <c r="N92" s="265"/>
      <c r="O92" s="265"/>
      <c r="P92" s="265"/>
      <c r="Q92" s="265"/>
      <c r="R92" s="265"/>
      <c r="S92" s="265"/>
      <c r="T92" s="265"/>
      <c r="U92" s="265"/>
      <c r="V92" s="265"/>
      <c r="W92" s="265"/>
      <c r="X92" s="265"/>
      <c r="Y92" s="265"/>
      <c r="Z92" s="265"/>
      <c r="AA92" s="265"/>
      <c r="AB92" s="265"/>
      <c r="AC92" s="265"/>
      <c r="AD92" s="265"/>
      <c r="AE92" s="265"/>
      <c r="AF92" s="265"/>
      <c r="AG92" s="267" t="s">
        <v>59</v>
      </c>
      <c r="AH92" s="265"/>
      <c r="AI92" s="265"/>
      <c r="AJ92" s="265"/>
      <c r="AK92" s="265"/>
      <c r="AL92" s="265"/>
      <c r="AM92" s="265"/>
      <c r="AN92" s="266" t="s">
        <v>60</v>
      </c>
      <c r="AO92" s="265"/>
      <c r="AP92" s="268"/>
      <c r="AQ92" s="70" t="s">
        <v>61</v>
      </c>
      <c r="AR92" s="35"/>
      <c r="AS92" s="71" t="s">
        <v>62</v>
      </c>
      <c r="AT92" s="72" t="s">
        <v>63</v>
      </c>
      <c r="AU92" s="72" t="s">
        <v>64</v>
      </c>
      <c r="AV92" s="72" t="s">
        <v>65</v>
      </c>
      <c r="AW92" s="72" t="s">
        <v>66</v>
      </c>
      <c r="AX92" s="72" t="s">
        <v>67</v>
      </c>
      <c r="AY92" s="72" t="s">
        <v>68</v>
      </c>
      <c r="AZ92" s="72" t="s">
        <v>69</v>
      </c>
      <c r="BA92" s="72" t="s">
        <v>70</v>
      </c>
      <c r="BB92" s="72" t="s">
        <v>71</v>
      </c>
      <c r="BC92" s="72" t="s">
        <v>72</v>
      </c>
      <c r="BD92" s="72" t="s">
        <v>73</v>
      </c>
      <c r="BE92" s="72" t="s">
        <v>74</v>
      </c>
      <c r="BF92" s="73" t="s">
        <v>75</v>
      </c>
      <c r="BG92" s="30"/>
    </row>
    <row r="93" spans="1:91" s="2" customFormat="1" ht="10.9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5"/>
      <c r="AS93" s="74"/>
      <c r="AT93" s="75"/>
      <c r="AU93" s="75"/>
      <c r="AV93" s="75"/>
      <c r="AW93" s="75"/>
      <c r="AX93" s="75"/>
      <c r="AY93" s="75"/>
      <c r="AZ93" s="75"/>
      <c r="BA93" s="75"/>
      <c r="BB93" s="75"/>
      <c r="BC93" s="75"/>
      <c r="BD93" s="75"/>
      <c r="BE93" s="75"/>
      <c r="BF93" s="76"/>
      <c r="BG93" s="30"/>
    </row>
    <row r="94" spans="1:91" s="6" customFormat="1" ht="32.450000000000003" customHeight="1">
      <c r="B94" s="77"/>
      <c r="C94" s="78" t="s">
        <v>76</v>
      </c>
      <c r="D94" s="79"/>
      <c r="E94" s="79"/>
      <c r="F94" s="79"/>
      <c r="G94" s="79"/>
      <c r="H94" s="79"/>
      <c r="I94" s="79"/>
      <c r="J94" s="79"/>
      <c r="K94" s="79"/>
      <c r="L94" s="79"/>
      <c r="M94" s="79"/>
      <c r="N94" s="79"/>
      <c r="O94" s="79"/>
      <c r="P94" s="79"/>
      <c r="Q94" s="79"/>
      <c r="R94" s="79"/>
      <c r="S94" s="79"/>
      <c r="T94" s="79"/>
      <c r="U94" s="79"/>
      <c r="V94" s="79"/>
      <c r="W94" s="79"/>
      <c r="X94" s="79"/>
      <c r="Y94" s="79"/>
      <c r="Z94" s="79"/>
      <c r="AA94" s="79"/>
      <c r="AB94" s="79"/>
      <c r="AC94" s="79"/>
      <c r="AD94" s="79"/>
      <c r="AE94" s="79"/>
      <c r="AF94" s="79"/>
      <c r="AG94" s="276">
        <f>ROUND(AG95,2)</f>
        <v>0</v>
      </c>
      <c r="AH94" s="276"/>
      <c r="AI94" s="276"/>
      <c r="AJ94" s="276"/>
      <c r="AK94" s="276"/>
      <c r="AL94" s="276"/>
      <c r="AM94" s="276"/>
      <c r="AN94" s="277">
        <f>SUM(AG94,AV94)</f>
        <v>0</v>
      </c>
      <c r="AO94" s="277"/>
      <c r="AP94" s="277"/>
      <c r="AQ94" s="81" t="s">
        <v>1</v>
      </c>
      <c r="AR94" s="82"/>
      <c r="AS94" s="83">
        <f t="shared" ref="AS94:AU95" si="0">ROUND(AS95,2)</f>
        <v>0</v>
      </c>
      <c r="AT94" s="84">
        <f t="shared" si="0"/>
        <v>0</v>
      </c>
      <c r="AU94" s="85">
        <f t="shared" si="0"/>
        <v>0</v>
      </c>
      <c r="AV94" s="85">
        <f>ROUND(SUM(AX94:AY94),2)</f>
        <v>0</v>
      </c>
      <c r="AW94" s="86">
        <f>ROUND(AW95,5)</f>
        <v>1233.4812300000001</v>
      </c>
      <c r="AX94" s="85">
        <f>ROUND(BB94*L29,2)</f>
        <v>0</v>
      </c>
      <c r="AY94" s="85">
        <f>ROUND(BC94*L30,2)</f>
        <v>0</v>
      </c>
      <c r="AZ94" s="85">
        <f>ROUND(BD94*L29,2)</f>
        <v>0</v>
      </c>
      <c r="BA94" s="85">
        <f>ROUND(BE94*L30,2)</f>
        <v>0</v>
      </c>
      <c r="BB94" s="85">
        <f t="shared" ref="BB94:BF95" si="1">ROUND(BB95,2)</f>
        <v>0</v>
      </c>
      <c r="BC94" s="85">
        <f t="shared" si="1"/>
        <v>0</v>
      </c>
      <c r="BD94" s="85">
        <f t="shared" si="1"/>
        <v>0</v>
      </c>
      <c r="BE94" s="85">
        <f t="shared" si="1"/>
        <v>0</v>
      </c>
      <c r="BF94" s="87">
        <f t="shared" si="1"/>
        <v>0</v>
      </c>
      <c r="BS94" s="88" t="s">
        <v>77</v>
      </c>
      <c r="BT94" s="88" t="s">
        <v>78</v>
      </c>
      <c r="BU94" s="89" t="s">
        <v>79</v>
      </c>
      <c r="BV94" s="88" t="s">
        <v>80</v>
      </c>
      <c r="BW94" s="88" t="s">
        <v>6</v>
      </c>
      <c r="BX94" s="88" t="s">
        <v>81</v>
      </c>
      <c r="CL94" s="88" t="s">
        <v>1</v>
      </c>
    </row>
    <row r="95" spans="1:91" s="7" customFormat="1" ht="16.5" customHeight="1">
      <c r="B95" s="90"/>
      <c r="C95" s="91"/>
      <c r="D95" s="272" t="s">
        <v>82</v>
      </c>
      <c r="E95" s="272"/>
      <c r="F95" s="272"/>
      <c r="G95" s="272"/>
      <c r="H95" s="272"/>
      <c r="I95" s="92"/>
      <c r="J95" s="272" t="s">
        <v>83</v>
      </c>
      <c r="K95" s="272"/>
      <c r="L95" s="272"/>
      <c r="M95" s="272"/>
      <c r="N95" s="272"/>
      <c r="O95" s="272"/>
      <c r="P95" s="272"/>
      <c r="Q95" s="272"/>
      <c r="R95" s="272"/>
      <c r="S95" s="272"/>
      <c r="T95" s="272"/>
      <c r="U95" s="272"/>
      <c r="V95" s="272"/>
      <c r="W95" s="272"/>
      <c r="X95" s="272"/>
      <c r="Y95" s="272"/>
      <c r="Z95" s="272"/>
      <c r="AA95" s="272"/>
      <c r="AB95" s="272"/>
      <c r="AC95" s="272"/>
      <c r="AD95" s="272"/>
      <c r="AE95" s="272"/>
      <c r="AF95" s="272"/>
      <c r="AG95" s="271">
        <f>ROUND(AG96,2)</f>
        <v>0</v>
      </c>
      <c r="AH95" s="270"/>
      <c r="AI95" s="270"/>
      <c r="AJ95" s="270"/>
      <c r="AK95" s="270"/>
      <c r="AL95" s="270"/>
      <c r="AM95" s="270"/>
      <c r="AN95" s="269">
        <f>SUM(AG95,AV95)</f>
        <v>0</v>
      </c>
      <c r="AO95" s="270"/>
      <c r="AP95" s="270"/>
      <c r="AQ95" s="93" t="s">
        <v>84</v>
      </c>
      <c r="AR95" s="94"/>
      <c r="AS95" s="95">
        <f t="shared" si="0"/>
        <v>0</v>
      </c>
      <c r="AT95" s="96">
        <f t="shared" si="0"/>
        <v>0</v>
      </c>
      <c r="AU95" s="97">
        <f t="shared" si="0"/>
        <v>0</v>
      </c>
      <c r="AV95" s="97">
        <f>ROUND(SUM(AX95:AY95),2)</f>
        <v>0</v>
      </c>
      <c r="AW95" s="98">
        <f>ROUND(AW96,5)</f>
        <v>1233.4812300000001</v>
      </c>
      <c r="AX95" s="97">
        <f>ROUND(BB95*L29,2)</f>
        <v>0</v>
      </c>
      <c r="AY95" s="97">
        <f>ROUND(BC95*L30,2)</f>
        <v>0</v>
      </c>
      <c r="AZ95" s="97">
        <f>ROUND(BD95*L29,2)</f>
        <v>0</v>
      </c>
      <c r="BA95" s="97">
        <f>ROUND(BE95*L30,2)</f>
        <v>0</v>
      </c>
      <c r="BB95" s="97">
        <f t="shared" si="1"/>
        <v>0</v>
      </c>
      <c r="BC95" s="97">
        <f t="shared" si="1"/>
        <v>0</v>
      </c>
      <c r="BD95" s="97">
        <f t="shared" si="1"/>
        <v>0</v>
      </c>
      <c r="BE95" s="97">
        <f t="shared" si="1"/>
        <v>0</v>
      </c>
      <c r="BF95" s="99">
        <f t="shared" si="1"/>
        <v>0</v>
      </c>
      <c r="BS95" s="100" t="s">
        <v>77</v>
      </c>
      <c r="BT95" s="100" t="s">
        <v>85</v>
      </c>
      <c r="BU95" s="100" t="s">
        <v>79</v>
      </c>
      <c r="BV95" s="100" t="s">
        <v>80</v>
      </c>
      <c r="BW95" s="100" t="s">
        <v>86</v>
      </c>
      <c r="BX95" s="100" t="s">
        <v>6</v>
      </c>
      <c r="CL95" s="100" t="s">
        <v>1</v>
      </c>
      <c r="CM95" s="100" t="s">
        <v>87</v>
      </c>
    </row>
    <row r="96" spans="1:91" s="4" customFormat="1" ht="16.5" customHeight="1">
      <c r="A96" s="101" t="s">
        <v>88</v>
      </c>
      <c r="B96" s="54"/>
      <c r="C96" s="102"/>
      <c r="D96" s="102"/>
      <c r="E96" s="275" t="s">
        <v>89</v>
      </c>
      <c r="F96" s="275"/>
      <c r="G96" s="275"/>
      <c r="H96" s="275"/>
      <c r="I96" s="275"/>
      <c r="J96" s="102"/>
      <c r="K96" s="275" t="s">
        <v>599</v>
      </c>
      <c r="L96" s="275"/>
      <c r="M96" s="275"/>
      <c r="N96" s="275"/>
      <c r="O96" s="275"/>
      <c r="P96" s="275"/>
      <c r="Q96" s="275"/>
      <c r="R96" s="275"/>
      <c r="S96" s="275"/>
      <c r="T96" s="275"/>
      <c r="U96" s="275"/>
      <c r="V96" s="275"/>
      <c r="W96" s="275"/>
      <c r="X96" s="275"/>
      <c r="Y96" s="275"/>
      <c r="Z96" s="275"/>
      <c r="AA96" s="275"/>
      <c r="AB96" s="275"/>
      <c r="AC96" s="275"/>
      <c r="AD96" s="275"/>
      <c r="AE96" s="275"/>
      <c r="AF96" s="275"/>
      <c r="AG96" s="273">
        <f>'04 - Soupis sadových úprav'!K34</f>
        <v>0</v>
      </c>
      <c r="AH96" s="274"/>
      <c r="AI96" s="274"/>
      <c r="AJ96" s="274"/>
      <c r="AK96" s="274"/>
      <c r="AL96" s="274"/>
      <c r="AM96" s="274"/>
      <c r="AN96" s="273">
        <f>SUM(AG96,AV96)</f>
        <v>0</v>
      </c>
      <c r="AO96" s="274"/>
      <c r="AP96" s="274"/>
      <c r="AQ96" s="103" t="s">
        <v>90</v>
      </c>
      <c r="AR96" s="56"/>
      <c r="AS96" s="104">
        <f>'04 - Soupis sadových úprav'!K32</f>
        <v>0</v>
      </c>
      <c r="AT96" s="105">
        <f>'04 - Soupis sadových úprav'!K33</f>
        <v>0</v>
      </c>
      <c r="AU96" s="105">
        <v>0</v>
      </c>
      <c r="AV96" s="105">
        <f>ROUND(SUM(AX96:AY96),2)</f>
        <v>0</v>
      </c>
      <c r="AW96" s="106">
        <f>'04 - Soupis sadových úprav'!T123</f>
        <v>1233.4812339999999</v>
      </c>
      <c r="AX96" s="105">
        <f>'04 - Soupis sadových úprav'!K37</f>
        <v>0</v>
      </c>
      <c r="AY96" s="105">
        <f>'04 - Soupis sadových úprav'!K38</f>
        <v>0</v>
      </c>
      <c r="AZ96" s="105">
        <f>'04 - Soupis sadových úprav'!K39</f>
        <v>0</v>
      </c>
      <c r="BA96" s="105">
        <f>'04 - Soupis sadových úprav'!K40</f>
        <v>0</v>
      </c>
      <c r="BB96" s="105">
        <f>'04 - Soupis sadových úprav'!F37</f>
        <v>0</v>
      </c>
      <c r="BC96" s="105">
        <f>'04 - Soupis sadových úprav'!F38</f>
        <v>0</v>
      </c>
      <c r="BD96" s="105">
        <f>'04 - Soupis sadových úprav'!F39</f>
        <v>0</v>
      </c>
      <c r="BE96" s="105">
        <f>'04 - Soupis sadových úprav'!F40</f>
        <v>0</v>
      </c>
      <c r="BF96" s="107">
        <f>'04 - Soupis sadových úprav'!F41</f>
        <v>0</v>
      </c>
      <c r="BT96" s="108" t="s">
        <v>87</v>
      </c>
      <c r="BV96" s="108" t="s">
        <v>80</v>
      </c>
      <c r="BW96" s="108" t="s">
        <v>91</v>
      </c>
      <c r="BX96" s="108" t="s">
        <v>86</v>
      </c>
      <c r="CL96" s="108" t="s">
        <v>1</v>
      </c>
    </row>
    <row r="97" spans="1:59" s="2" customFormat="1" ht="30" customHeight="1">
      <c r="A97" s="30"/>
      <c r="B97" s="31"/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2"/>
      <c r="P97" s="32"/>
      <c r="Q97" s="32"/>
      <c r="R97" s="3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F97" s="32"/>
      <c r="AG97" s="32"/>
      <c r="AH97" s="32"/>
      <c r="AI97" s="32"/>
      <c r="AJ97" s="32"/>
      <c r="AK97" s="32"/>
      <c r="AL97" s="32"/>
      <c r="AM97" s="32"/>
      <c r="AN97" s="32"/>
      <c r="AO97" s="32"/>
      <c r="AP97" s="32"/>
      <c r="AQ97" s="32"/>
      <c r="AR97" s="35"/>
      <c r="AS97" s="30"/>
      <c r="AT97" s="30"/>
      <c r="AU97" s="30"/>
      <c r="AV97" s="30"/>
      <c r="AW97" s="30"/>
      <c r="AX97" s="30"/>
      <c r="AY97" s="30"/>
      <c r="AZ97" s="30"/>
      <c r="BA97" s="30"/>
      <c r="BB97" s="30"/>
      <c r="BC97" s="30"/>
      <c r="BD97" s="30"/>
      <c r="BE97" s="30"/>
      <c r="BF97" s="30"/>
      <c r="BG97" s="30"/>
    </row>
    <row r="98" spans="1:59" s="2" customFormat="1" ht="6.95" customHeight="1">
      <c r="A98" s="30"/>
      <c r="B98" s="50"/>
      <c r="C98" s="51"/>
      <c r="D98" s="51"/>
      <c r="E98" s="51"/>
      <c r="F98" s="51"/>
      <c r="G98" s="51"/>
      <c r="H98" s="51"/>
      <c r="I98" s="51"/>
      <c r="J98" s="51"/>
      <c r="K98" s="51"/>
      <c r="L98" s="51"/>
      <c r="M98" s="51"/>
      <c r="N98" s="51"/>
      <c r="O98" s="51"/>
      <c r="P98" s="51"/>
      <c r="Q98" s="51"/>
      <c r="R98" s="51"/>
      <c r="S98" s="51"/>
      <c r="T98" s="51"/>
      <c r="U98" s="51"/>
      <c r="V98" s="51"/>
      <c r="W98" s="51"/>
      <c r="X98" s="51"/>
      <c r="Y98" s="51"/>
      <c r="Z98" s="51"/>
      <c r="AA98" s="51"/>
      <c r="AB98" s="51"/>
      <c r="AC98" s="51"/>
      <c r="AD98" s="51"/>
      <c r="AE98" s="51"/>
      <c r="AF98" s="51"/>
      <c r="AG98" s="51"/>
      <c r="AH98" s="51"/>
      <c r="AI98" s="51"/>
      <c r="AJ98" s="51"/>
      <c r="AK98" s="51"/>
      <c r="AL98" s="51"/>
      <c r="AM98" s="51"/>
      <c r="AN98" s="51"/>
      <c r="AO98" s="51"/>
      <c r="AP98" s="51"/>
      <c r="AQ98" s="51"/>
      <c r="AR98" s="35"/>
      <c r="AS98" s="30"/>
      <c r="AT98" s="30"/>
      <c r="AU98" s="30"/>
      <c r="AV98" s="30"/>
      <c r="AW98" s="30"/>
      <c r="AX98" s="30"/>
      <c r="AY98" s="30"/>
      <c r="AZ98" s="30"/>
      <c r="BA98" s="30"/>
      <c r="BB98" s="30"/>
      <c r="BC98" s="30"/>
      <c r="BD98" s="30"/>
      <c r="BE98" s="30"/>
      <c r="BF98" s="30"/>
      <c r="BG98" s="30"/>
    </row>
  </sheetData>
  <mergeCells count="44">
    <mergeCell ref="AR2:BG2"/>
    <mergeCell ref="AN96:AP96"/>
    <mergeCell ref="AG96:AM96"/>
    <mergeCell ref="E96:I96"/>
    <mergeCell ref="K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96" location="'04 - Rozpočet sadových úprav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366"/>
  <sheetViews>
    <sheetView showGridLines="0" topLeftCell="A352" workbookViewId="0">
      <selection activeCell="J364" activeCellId="50" sqref="I126:J131 J135:J146 I153:I157 J161:J182 I184:I186 J190:J192 J196 I198 J202 J205 J207 I209 J213 I213 I215:I233 J235 J237 I237 I239:I245 J248 J250 I254 J257 I260 I263:J263 I266 J269 I273 I276 J276 I279 J279 I282 J287 I290 J292 J296 J299 I303 J309 I311 J313 J317 I317 I320:I352 I354 J354 I356 I358 J360 J364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hidden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21"/>
    </row>
    <row r="2" spans="1:46" s="1" customFormat="1" ht="36.950000000000003" customHeight="1">
      <c r="M2" s="278"/>
      <c r="N2" s="278"/>
      <c r="O2" s="278"/>
      <c r="P2" s="278"/>
      <c r="Q2" s="278"/>
      <c r="R2" s="278"/>
      <c r="S2" s="278"/>
      <c r="T2" s="278"/>
      <c r="U2" s="278"/>
      <c r="V2" s="278"/>
      <c r="W2" s="278"/>
      <c r="X2" s="278"/>
      <c r="Y2" s="278"/>
      <c r="Z2" s="278"/>
      <c r="AT2" s="16" t="s">
        <v>91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9"/>
      <c r="AT3" s="16" t="s">
        <v>87</v>
      </c>
    </row>
    <row r="4" spans="1:46" s="1" customFormat="1" ht="24.95" customHeight="1">
      <c r="B4" s="19"/>
      <c r="D4" s="111" t="s">
        <v>92</v>
      </c>
      <c r="M4" s="19"/>
      <c r="N4" s="112" t="s">
        <v>11</v>
      </c>
      <c r="AT4" s="16" t="s">
        <v>4</v>
      </c>
    </row>
    <row r="5" spans="1:46" s="1" customFormat="1" ht="6.95" customHeight="1">
      <c r="B5" s="19"/>
      <c r="M5" s="19"/>
    </row>
    <row r="6" spans="1:46" s="1" customFormat="1" ht="12" customHeight="1">
      <c r="B6" s="19"/>
      <c r="D6" s="113" t="s">
        <v>15</v>
      </c>
      <c r="M6" s="19"/>
    </row>
    <row r="7" spans="1:46" s="1" customFormat="1" ht="16.5" customHeight="1">
      <c r="B7" s="19"/>
      <c r="E7" s="279" t="str">
        <f>'Rekapitulace stavby'!K6</f>
        <v>Tréninková hala pro míčové sporty Vodova-DPS</v>
      </c>
      <c r="F7" s="280"/>
      <c r="G7" s="280"/>
      <c r="H7" s="280"/>
      <c r="M7" s="19"/>
    </row>
    <row r="8" spans="1:46" s="1" customFormat="1" ht="12" customHeight="1">
      <c r="B8" s="19"/>
      <c r="D8" s="113" t="s">
        <v>93</v>
      </c>
      <c r="M8" s="19"/>
    </row>
    <row r="9" spans="1:46" s="2" customFormat="1" ht="16.5" customHeight="1">
      <c r="A9" s="30"/>
      <c r="B9" s="35"/>
      <c r="C9" s="30"/>
      <c r="D9" s="30"/>
      <c r="E9" s="279" t="s">
        <v>94</v>
      </c>
      <c r="F9" s="281"/>
      <c r="G9" s="281"/>
      <c r="H9" s="281"/>
      <c r="I9" s="30"/>
      <c r="J9" s="30"/>
      <c r="K9" s="30"/>
      <c r="L9" s="30"/>
      <c r="M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5"/>
      <c r="C10" s="30"/>
      <c r="D10" s="113" t="s">
        <v>95</v>
      </c>
      <c r="E10" s="30"/>
      <c r="F10" s="30"/>
      <c r="G10" s="30"/>
      <c r="H10" s="30"/>
      <c r="I10" s="30"/>
      <c r="J10" s="30"/>
      <c r="K10" s="30"/>
      <c r="L10" s="30"/>
      <c r="M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5"/>
      <c r="C11" s="30"/>
      <c r="D11" s="30"/>
      <c r="E11" s="282" t="s">
        <v>598</v>
      </c>
      <c r="F11" s="281"/>
      <c r="G11" s="281"/>
      <c r="H11" s="281"/>
      <c r="I11" s="30"/>
      <c r="J11" s="30"/>
      <c r="K11" s="30"/>
      <c r="L11" s="30"/>
      <c r="M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1.25">
      <c r="A12" s="30"/>
      <c r="B12" s="35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5"/>
      <c r="C13" s="30"/>
      <c r="D13" s="113" t="s">
        <v>17</v>
      </c>
      <c r="E13" s="30"/>
      <c r="F13" s="108" t="s">
        <v>1</v>
      </c>
      <c r="G13" s="30"/>
      <c r="H13" s="30"/>
      <c r="I13" s="113" t="s">
        <v>18</v>
      </c>
      <c r="J13" s="108" t="s">
        <v>1</v>
      </c>
      <c r="K13" s="30"/>
      <c r="L13" s="30"/>
      <c r="M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5"/>
      <c r="C14" s="30"/>
      <c r="D14" s="113" t="s">
        <v>19</v>
      </c>
      <c r="E14" s="30"/>
      <c r="F14" s="108" t="s">
        <v>96</v>
      </c>
      <c r="G14" s="30"/>
      <c r="H14" s="30"/>
      <c r="I14" s="113" t="s">
        <v>21</v>
      </c>
      <c r="J14" s="114" t="str">
        <f>'Rekapitulace stavby'!AN8</f>
        <v>14. 7. 2021</v>
      </c>
      <c r="K14" s="30"/>
      <c r="L14" s="30"/>
      <c r="M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5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5"/>
      <c r="C16" s="30"/>
      <c r="D16" s="113" t="s">
        <v>23</v>
      </c>
      <c r="E16" s="30"/>
      <c r="F16" s="30"/>
      <c r="G16" s="30"/>
      <c r="H16" s="30"/>
      <c r="I16" s="113" t="s">
        <v>24</v>
      </c>
      <c r="J16" s="108" t="s">
        <v>1</v>
      </c>
      <c r="K16" s="30"/>
      <c r="L16" s="30"/>
      <c r="M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5"/>
      <c r="C17" s="30"/>
      <c r="D17" s="30"/>
      <c r="E17" s="108" t="s">
        <v>97</v>
      </c>
      <c r="F17" s="30"/>
      <c r="G17" s="30"/>
      <c r="H17" s="30"/>
      <c r="I17" s="113" t="s">
        <v>26</v>
      </c>
      <c r="J17" s="108" t="s">
        <v>1</v>
      </c>
      <c r="K17" s="30"/>
      <c r="L17" s="30"/>
      <c r="M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5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5"/>
      <c r="C19" s="30"/>
      <c r="D19" s="113" t="s">
        <v>27</v>
      </c>
      <c r="E19" s="30"/>
      <c r="F19" s="30"/>
      <c r="G19" s="30"/>
      <c r="H19" s="30"/>
      <c r="I19" s="113" t="s">
        <v>24</v>
      </c>
      <c r="J19" s="108" t="str">
        <f>'Rekapitulace stavby'!AN13</f>
        <v/>
      </c>
      <c r="K19" s="30"/>
      <c r="L19" s="30"/>
      <c r="M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5"/>
      <c r="C20" s="30"/>
      <c r="D20" s="30"/>
      <c r="E20" s="283" t="str">
        <f>'Rekapitulace stavby'!E14</f>
        <v xml:space="preserve"> </v>
      </c>
      <c r="F20" s="283"/>
      <c r="G20" s="283"/>
      <c r="H20" s="283"/>
      <c r="I20" s="113" t="s">
        <v>26</v>
      </c>
      <c r="J20" s="108" t="str">
        <f>'Rekapitulace stavby'!AN14</f>
        <v/>
      </c>
      <c r="K20" s="30"/>
      <c r="L20" s="30"/>
      <c r="M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5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5"/>
      <c r="C22" s="30"/>
      <c r="D22" s="113" t="s">
        <v>29</v>
      </c>
      <c r="E22" s="30"/>
      <c r="F22" s="30"/>
      <c r="G22" s="30"/>
      <c r="H22" s="30"/>
      <c r="I22" s="113" t="s">
        <v>24</v>
      </c>
      <c r="J22" s="108" t="s">
        <v>1</v>
      </c>
      <c r="K22" s="30"/>
      <c r="L22" s="30"/>
      <c r="M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5"/>
      <c r="C23" s="30"/>
      <c r="D23" s="30"/>
      <c r="E23" s="108" t="s">
        <v>30</v>
      </c>
      <c r="F23" s="30"/>
      <c r="G23" s="30"/>
      <c r="H23" s="30"/>
      <c r="I23" s="113" t="s">
        <v>26</v>
      </c>
      <c r="J23" s="108" t="s">
        <v>1</v>
      </c>
      <c r="K23" s="30"/>
      <c r="L23" s="30"/>
      <c r="M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5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5"/>
      <c r="C25" s="30"/>
      <c r="D25" s="113" t="s">
        <v>31</v>
      </c>
      <c r="E25" s="30"/>
      <c r="F25" s="30"/>
      <c r="G25" s="30"/>
      <c r="H25" s="30"/>
      <c r="I25" s="113" t="s">
        <v>24</v>
      </c>
      <c r="J25" s="108" t="s">
        <v>32</v>
      </c>
      <c r="K25" s="30"/>
      <c r="L25" s="30"/>
      <c r="M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5"/>
      <c r="C26" s="30"/>
      <c r="D26" s="30"/>
      <c r="E26" s="108" t="s">
        <v>98</v>
      </c>
      <c r="F26" s="30"/>
      <c r="G26" s="30"/>
      <c r="H26" s="30"/>
      <c r="I26" s="113" t="s">
        <v>26</v>
      </c>
      <c r="J26" s="108" t="s">
        <v>34</v>
      </c>
      <c r="K26" s="30"/>
      <c r="L26" s="30"/>
      <c r="M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5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47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5"/>
      <c r="C28" s="30"/>
      <c r="D28" s="113" t="s">
        <v>35</v>
      </c>
      <c r="E28" s="30"/>
      <c r="F28" s="30"/>
      <c r="G28" s="30"/>
      <c r="H28" s="30"/>
      <c r="I28" s="30"/>
      <c r="J28" s="30"/>
      <c r="K28" s="30"/>
      <c r="L28" s="30"/>
      <c r="M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>
      <c r="A29" s="115"/>
      <c r="B29" s="116"/>
      <c r="C29" s="115"/>
      <c r="D29" s="115"/>
      <c r="E29" s="284" t="s">
        <v>1</v>
      </c>
      <c r="F29" s="284"/>
      <c r="G29" s="284"/>
      <c r="H29" s="284"/>
      <c r="I29" s="115"/>
      <c r="J29" s="115"/>
      <c r="K29" s="115"/>
      <c r="L29" s="115"/>
      <c r="M29" s="117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</row>
    <row r="30" spans="1:31" s="2" customFormat="1" ht="6.95" customHeight="1">
      <c r="A30" s="30"/>
      <c r="B30" s="35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5"/>
      <c r="C31" s="30"/>
      <c r="D31" s="118"/>
      <c r="E31" s="118"/>
      <c r="F31" s="118"/>
      <c r="G31" s="118"/>
      <c r="H31" s="118"/>
      <c r="I31" s="118"/>
      <c r="J31" s="118"/>
      <c r="K31" s="118"/>
      <c r="L31" s="118"/>
      <c r="M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2.75">
      <c r="A32" s="30"/>
      <c r="B32" s="35"/>
      <c r="C32" s="30"/>
      <c r="D32" s="30"/>
      <c r="E32" s="113" t="s">
        <v>99</v>
      </c>
      <c r="F32" s="30"/>
      <c r="G32" s="30"/>
      <c r="H32" s="30"/>
      <c r="I32" s="30"/>
      <c r="J32" s="30"/>
      <c r="K32" s="119">
        <f>I98</f>
        <v>0</v>
      </c>
      <c r="L32" s="30"/>
      <c r="M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2.75">
      <c r="A33" s="30"/>
      <c r="B33" s="35"/>
      <c r="C33" s="30"/>
      <c r="D33" s="30"/>
      <c r="E33" s="113" t="s">
        <v>100</v>
      </c>
      <c r="F33" s="30"/>
      <c r="G33" s="30"/>
      <c r="H33" s="30"/>
      <c r="I33" s="30"/>
      <c r="J33" s="30"/>
      <c r="K33" s="119">
        <f>J98</f>
        <v>0</v>
      </c>
      <c r="L33" s="30"/>
      <c r="M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25.35" customHeight="1">
      <c r="A34" s="30"/>
      <c r="B34" s="35"/>
      <c r="C34" s="30"/>
      <c r="D34" s="120" t="s">
        <v>36</v>
      </c>
      <c r="E34" s="30"/>
      <c r="F34" s="30"/>
      <c r="G34" s="30"/>
      <c r="H34" s="30"/>
      <c r="I34" s="30"/>
      <c r="J34" s="30"/>
      <c r="K34" s="121">
        <f>ROUND(K123, 2)</f>
        <v>0</v>
      </c>
      <c r="L34" s="30"/>
      <c r="M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6.95" customHeight="1">
      <c r="A35" s="30"/>
      <c r="B35" s="35"/>
      <c r="C35" s="30"/>
      <c r="D35" s="118"/>
      <c r="E35" s="118"/>
      <c r="F35" s="118"/>
      <c r="G35" s="118"/>
      <c r="H35" s="118"/>
      <c r="I35" s="118"/>
      <c r="J35" s="118"/>
      <c r="K35" s="118"/>
      <c r="L35" s="118"/>
      <c r="M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5"/>
      <c r="C36" s="30"/>
      <c r="D36" s="30"/>
      <c r="E36" s="30"/>
      <c r="F36" s="122" t="s">
        <v>38</v>
      </c>
      <c r="G36" s="30"/>
      <c r="H36" s="30"/>
      <c r="I36" s="122" t="s">
        <v>37</v>
      </c>
      <c r="J36" s="30"/>
      <c r="K36" s="122" t="s">
        <v>39</v>
      </c>
      <c r="L36" s="30"/>
      <c r="M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customHeight="1">
      <c r="A37" s="30"/>
      <c r="B37" s="35"/>
      <c r="C37" s="30"/>
      <c r="D37" s="123" t="s">
        <v>40</v>
      </c>
      <c r="E37" s="113" t="s">
        <v>41</v>
      </c>
      <c r="F37" s="119">
        <f>ROUND((SUM(BE123:BE365)),  2)</f>
        <v>0</v>
      </c>
      <c r="G37" s="30"/>
      <c r="H37" s="30"/>
      <c r="I37" s="124">
        <v>0.21</v>
      </c>
      <c r="J37" s="30"/>
      <c r="K37" s="119">
        <f>ROUND(((SUM(BE123:BE365))*I37),  2)</f>
        <v>0</v>
      </c>
      <c r="L37" s="30"/>
      <c r="M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customHeight="1">
      <c r="A38" s="30"/>
      <c r="B38" s="35"/>
      <c r="C38" s="30"/>
      <c r="D38" s="30"/>
      <c r="E38" s="113" t="s">
        <v>42</v>
      </c>
      <c r="F38" s="119">
        <f>ROUND((SUM(BF123:BF365)),  2)</f>
        <v>0</v>
      </c>
      <c r="G38" s="30"/>
      <c r="H38" s="30"/>
      <c r="I38" s="124">
        <v>0.15</v>
      </c>
      <c r="J38" s="30"/>
      <c r="K38" s="119">
        <f>ROUND(((SUM(BF123:BF365))*I38),  2)</f>
        <v>0</v>
      </c>
      <c r="L38" s="30"/>
      <c r="M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5"/>
      <c r="C39" s="30"/>
      <c r="D39" s="30"/>
      <c r="E39" s="113" t="s">
        <v>43</v>
      </c>
      <c r="F39" s="119">
        <f>ROUND((SUM(BG123:BG365)),  2)</f>
        <v>0</v>
      </c>
      <c r="G39" s="30"/>
      <c r="H39" s="30"/>
      <c r="I39" s="124">
        <v>0.21</v>
      </c>
      <c r="J39" s="30"/>
      <c r="K39" s="119">
        <f>0</f>
        <v>0</v>
      </c>
      <c r="L39" s="30"/>
      <c r="M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hidden="1" customHeight="1">
      <c r="A40" s="30"/>
      <c r="B40" s="35"/>
      <c r="C40" s="30"/>
      <c r="D40" s="30"/>
      <c r="E40" s="113" t="s">
        <v>44</v>
      </c>
      <c r="F40" s="119">
        <f>ROUND((SUM(BH123:BH365)),  2)</f>
        <v>0</v>
      </c>
      <c r="G40" s="30"/>
      <c r="H40" s="30"/>
      <c r="I40" s="124">
        <v>0.15</v>
      </c>
      <c r="J40" s="30"/>
      <c r="K40" s="119">
        <f>0</f>
        <v>0</v>
      </c>
      <c r="L40" s="30"/>
      <c r="M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14.45" hidden="1" customHeight="1">
      <c r="A41" s="30"/>
      <c r="B41" s="35"/>
      <c r="C41" s="30"/>
      <c r="D41" s="30"/>
      <c r="E41" s="113" t="s">
        <v>45</v>
      </c>
      <c r="F41" s="119">
        <f>ROUND((SUM(BI123:BI365)),  2)</f>
        <v>0</v>
      </c>
      <c r="G41" s="30"/>
      <c r="H41" s="30"/>
      <c r="I41" s="124">
        <v>0</v>
      </c>
      <c r="J41" s="30"/>
      <c r="K41" s="119">
        <f>0</f>
        <v>0</v>
      </c>
      <c r="L41" s="30"/>
      <c r="M41" s="47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6.95" customHeight="1">
      <c r="A42" s="30"/>
      <c r="B42" s="35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47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2" customFormat="1" ht="25.35" customHeight="1">
      <c r="A43" s="30"/>
      <c r="B43" s="35"/>
      <c r="C43" s="125"/>
      <c r="D43" s="126" t="s">
        <v>46</v>
      </c>
      <c r="E43" s="127"/>
      <c r="F43" s="127"/>
      <c r="G43" s="128" t="s">
        <v>47</v>
      </c>
      <c r="H43" s="129" t="s">
        <v>48</v>
      </c>
      <c r="I43" s="127"/>
      <c r="J43" s="127"/>
      <c r="K43" s="130">
        <f>SUM(K34:K41)</f>
        <v>0</v>
      </c>
      <c r="L43" s="131"/>
      <c r="M43" s="47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</row>
    <row r="44" spans="1:31" s="2" customFormat="1" ht="14.45" customHeight="1">
      <c r="A44" s="30"/>
      <c r="B44" s="35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47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</row>
    <row r="45" spans="1:31" s="1" customFormat="1" ht="14.45" customHeight="1">
      <c r="B45" s="19"/>
      <c r="M45" s="19"/>
    </row>
    <row r="46" spans="1:31" s="1" customFormat="1" ht="14.45" customHeight="1">
      <c r="B46" s="19"/>
      <c r="M46" s="19"/>
    </row>
    <row r="47" spans="1:31" s="1" customFormat="1" ht="14.45" customHeight="1">
      <c r="B47" s="19"/>
      <c r="M47" s="19"/>
    </row>
    <row r="48" spans="1:31" s="1" customFormat="1" ht="14.45" customHeight="1">
      <c r="B48" s="19"/>
      <c r="M48" s="19"/>
    </row>
    <row r="49" spans="1:31" s="1" customFormat="1" ht="14.45" customHeight="1">
      <c r="B49" s="19"/>
      <c r="M49" s="19"/>
    </row>
    <row r="50" spans="1:31" s="2" customFormat="1" ht="14.45" customHeight="1">
      <c r="B50" s="47"/>
      <c r="D50" s="132" t="s">
        <v>49</v>
      </c>
      <c r="E50" s="133"/>
      <c r="F50" s="133"/>
      <c r="G50" s="132" t="s">
        <v>50</v>
      </c>
      <c r="H50" s="133"/>
      <c r="I50" s="133"/>
      <c r="J50" s="133"/>
      <c r="K50" s="133"/>
      <c r="L50" s="133"/>
      <c r="M50" s="47"/>
    </row>
    <row r="51" spans="1:31" ht="11.25">
      <c r="B51" s="19"/>
      <c r="M51" s="19"/>
    </row>
    <row r="52" spans="1:31" ht="11.25">
      <c r="B52" s="19"/>
      <c r="M52" s="19"/>
    </row>
    <row r="53" spans="1:31" ht="11.25">
      <c r="B53" s="19"/>
      <c r="M53" s="19"/>
    </row>
    <row r="54" spans="1:31" ht="11.25">
      <c r="B54" s="19"/>
      <c r="M54" s="19"/>
    </row>
    <row r="55" spans="1:31" ht="11.25">
      <c r="B55" s="19"/>
      <c r="M55" s="19"/>
    </row>
    <row r="56" spans="1:31" ht="11.25">
      <c r="B56" s="19"/>
      <c r="M56" s="19"/>
    </row>
    <row r="57" spans="1:31" ht="11.25">
      <c r="B57" s="19"/>
      <c r="M57" s="19"/>
    </row>
    <row r="58" spans="1:31" ht="11.25">
      <c r="B58" s="19"/>
      <c r="M58" s="19"/>
    </row>
    <row r="59" spans="1:31" ht="11.25">
      <c r="B59" s="19"/>
      <c r="M59" s="19"/>
    </row>
    <row r="60" spans="1:31" ht="11.25">
      <c r="B60" s="19"/>
      <c r="M60" s="19"/>
    </row>
    <row r="61" spans="1:31" s="2" customFormat="1" ht="12.75">
      <c r="A61" s="30"/>
      <c r="B61" s="35"/>
      <c r="C61" s="30"/>
      <c r="D61" s="134" t="s">
        <v>51</v>
      </c>
      <c r="E61" s="135"/>
      <c r="F61" s="136" t="s">
        <v>52</v>
      </c>
      <c r="G61" s="134" t="s">
        <v>51</v>
      </c>
      <c r="H61" s="135"/>
      <c r="I61" s="135"/>
      <c r="J61" s="137" t="s">
        <v>52</v>
      </c>
      <c r="K61" s="135"/>
      <c r="L61" s="135"/>
      <c r="M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9"/>
      <c r="M62" s="19"/>
    </row>
    <row r="63" spans="1:31" ht="11.25">
      <c r="B63" s="19"/>
      <c r="M63" s="19"/>
    </row>
    <row r="64" spans="1:31" ht="11.25">
      <c r="B64" s="19"/>
      <c r="M64" s="19"/>
    </row>
    <row r="65" spans="1:31" s="2" customFormat="1" ht="12.75">
      <c r="A65" s="30"/>
      <c r="B65" s="35"/>
      <c r="C65" s="30"/>
      <c r="D65" s="132" t="s">
        <v>53</v>
      </c>
      <c r="E65" s="138"/>
      <c r="F65" s="138"/>
      <c r="G65" s="132" t="s">
        <v>54</v>
      </c>
      <c r="H65" s="138"/>
      <c r="I65" s="138"/>
      <c r="J65" s="138"/>
      <c r="K65" s="138"/>
      <c r="L65" s="138"/>
      <c r="M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9"/>
      <c r="M66" s="19"/>
    </row>
    <row r="67" spans="1:31" ht="11.25">
      <c r="B67" s="19"/>
      <c r="M67" s="19"/>
    </row>
    <row r="68" spans="1:31" ht="11.25">
      <c r="B68" s="19"/>
      <c r="M68" s="19"/>
    </row>
    <row r="69" spans="1:31" ht="11.25">
      <c r="B69" s="19"/>
      <c r="M69" s="19"/>
    </row>
    <row r="70" spans="1:31" ht="11.25">
      <c r="B70" s="19"/>
      <c r="M70" s="19"/>
    </row>
    <row r="71" spans="1:31" ht="11.25">
      <c r="B71" s="19"/>
      <c r="M71" s="19"/>
    </row>
    <row r="72" spans="1:31" ht="11.25">
      <c r="B72" s="19"/>
      <c r="M72" s="19"/>
    </row>
    <row r="73" spans="1:31" ht="11.25">
      <c r="B73" s="19"/>
      <c r="M73" s="19"/>
    </row>
    <row r="74" spans="1:31" ht="11.25">
      <c r="B74" s="19"/>
      <c r="M74" s="19"/>
    </row>
    <row r="75" spans="1:31" ht="11.25">
      <c r="B75" s="19"/>
      <c r="M75" s="19"/>
    </row>
    <row r="76" spans="1:31" s="2" customFormat="1" ht="12.75">
      <c r="A76" s="30"/>
      <c r="B76" s="35"/>
      <c r="C76" s="30"/>
      <c r="D76" s="134" t="s">
        <v>51</v>
      </c>
      <c r="E76" s="135"/>
      <c r="F76" s="136" t="s">
        <v>52</v>
      </c>
      <c r="G76" s="134" t="s">
        <v>51</v>
      </c>
      <c r="H76" s="135"/>
      <c r="I76" s="135"/>
      <c r="J76" s="137" t="s">
        <v>52</v>
      </c>
      <c r="K76" s="135"/>
      <c r="L76" s="135"/>
      <c r="M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140"/>
      <c r="M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142"/>
      <c r="M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2" t="s">
        <v>101</v>
      </c>
      <c r="D82" s="32"/>
      <c r="E82" s="32"/>
      <c r="F82" s="32"/>
      <c r="G82" s="32"/>
      <c r="H82" s="32"/>
      <c r="I82" s="32"/>
      <c r="J82" s="32"/>
      <c r="K82" s="32"/>
      <c r="L82" s="32"/>
      <c r="M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7" t="s">
        <v>15</v>
      </c>
      <c r="D84" s="32"/>
      <c r="E84" s="32"/>
      <c r="F84" s="32"/>
      <c r="G84" s="32"/>
      <c r="H84" s="32"/>
      <c r="I84" s="32"/>
      <c r="J84" s="32"/>
      <c r="K84" s="32"/>
      <c r="L84" s="32"/>
      <c r="M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2"/>
      <c r="D85" s="32"/>
      <c r="E85" s="285" t="str">
        <f>E7</f>
        <v>Tréninková hala pro míčové sporty Vodova-DPS</v>
      </c>
      <c r="F85" s="286"/>
      <c r="G85" s="286"/>
      <c r="H85" s="286"/>
      <c r="I85" s="32"/>
      <c r="J85" s="32"/>
      <c r="K85" s="32"/>
      <c r="L85" s="32"/>
      <c r="M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20"/>
      <c r="C86" s="27" t="s">
        <v>93</v>
      </c>
      <c r="D86" s="21"/>
      <c r="E86" s="21"/>
      <c r="F86" s="21"/>
      <c r="G86" s="21"/>
      <c r="H86" s="21"/>
      <c r="I86" s="21"/>
      <c r="J86" s="21"/>
      <c r="K86" s="21"/>
      <c r="L86" s="21"/>
      <c r="M86" s="19"/>
    </row>
    <row r="87" spans="1:31" s="2" customFormat="1" ht="16.5" customHeight="1">
      <c r="A87" s="30"/>
      <c r="B87" s="31"/>
      <c r="C87" s="32"/>
      <c r="D87" s="32"/>
      <c r="E87" s="285" t="s">
        <v>94</v>
      </c>
      <c r="F87" s="287"/>
      <c r="G87" s="287"/>
      <c r="H87" s="287"/>
      <c r="I87" s="32"/>
      <c r="J87" s="32"/>
      <c r="K87" s="32"/>
      <c r="L87" s="32"/>
      <c r="M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7" t="s">
        <v>95</v>
      </c>
      <c r="D88" s="32"/>
      <c r="E88" s="32"/>
      <c r="F88" s="32"/>
      <c r="G88" s="32"/>
      <c r="H88" s="32"/>
      <c r="I88" s="32"/>
      <c r="J88" s="32"/>
      <c r="K88" s="32"/>
      <c r="L88" s="32"/>
      <c r="M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2"/>
      <c r="D89" s="32"/>
      <c r="E89" s="253" t="str">
        <f>E11</f>
        <v>04 - Soupis prací sadových úprav</v>
      </c>
      <c r="F89" s="287"/>
      <c r="G89" s="287"/>
      <c r="H89" s="287"/>
      <c r="I89" s="32"/>
      <c r="J89" s="32"/>
      <c r="K89" s="32"/>
      <c r="L89" s="32"/>
      <c r="M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7" t="s">
        <v>19</v>
      </c>
      <c r="D91" s="32"/>
      <c r="E91" s="32"/>
      <c r="F91" s="25" t="str">
        <f>F14</f>
        <v>sportovní hala ul. Vodova</v>
      </c>
      <c r="G91" s="32"/>
      <c r="H91" s="32"/>
      <c r="I91" s="27" t="s">
        <v>21</v>
      </c>
      <c r="J91" s="62" t="str">
        <f>IF(J14="","",J14)</f>
        <v>14. 7. 2021</v>
      </c>
      <c r="K91" s="32"/>
      <c r="L91" s="32"/>
      <c r="M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7" t="s">
        <v>23</v>
      </c>
      <c r="D93" s="32"/>
      <c r="E93" s="32"/>
      <c r="F93" s="25" t="str">
        <f>E17</f>
        <v>Statutární město Brno, Dominikánské nám.1, Brno</v>
      </c>
      <c r="G93" s="32"/>
      <c r="H93" s="32"/>
      <c r="I93" s="27" t="s">
        <v>29</v>
      </c>
      <c r="J93" s="28" t="str">
        <f>E23</f>
        <v>Ing. Jana Janíková</v>
      </c>
      <c r="K93" s="32"/>
      <c r="L93" s="32"/>
      <c r="M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25.7" customHeight="1">
      <c r="A94" s="30"/>
      <c r="B94" s="31"/>
      <c r="C94" s="27" t="s">
        <v>27</v>
      </c>
      <c r="D94" s="32"/>
      <c r="E94" s="32"/>
      <c r="F94" s="25" t="str">
        <f>IF(E20="","",E20)</f>
        <v xml:space="preserve"> </v>
      </c>
      <c r="G94" s="32"/>
      <c r="H94" s="32"/>
      <c r="I94" s="27" t="s">
        <v>31</v>
      </c>
      <c r="J94" s="28" t="str">
        <f>E26</f>
        <v>ZaKT s.r.o, Povnávka 185/2, 602 00 Brno</v>
      </c>
      <c r="K94" s="32"/>
      <c r="L94" s="32"/>
      <c r="M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43" t="s">
        <v>102</v>
      </c>
      <c r="D96" s="144"/>
      <c r="E96" s="144"/>
      <c r="F96" s="144"/>
      <c r="G96" s="144"/>
      <c r="H96" s="144"/>
      <c r="I96" s="145" t="s">
        <v>103</v>
      </c>
      <c r="J96" s="145" t="s">
        <v>104</v>
      </c>
      <c r="K96" s="145" t="s">
        <v>105</v>
      </c>
      <c r="L96" s="144"/>
      <c r="M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47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46" t="s">
        <v>106</v>
      </c>
      <c r="D98" s="32"/>
      <c r="E98" s="32"/>
      <c r="F98" s="32"/>
      <c r="G98" s="32"/>
      <c r="H98" s="32"/>
      <c r="I98" s="80">
        <f t="shared" ref="I98:J100" si="0">Q123</f>
        <v>0</v>
      </c>
      <c r="J98" s="80">
        <f t="shared" si="0"/>
        <v>0</v>
      </c>
      <c r="K98" s="80">
        <f>K123</f>
        <v>0</v>
      </c>
      <c r="L98" s="32"/>
      <c r="M98" s="47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6" t="s">
        <v>107</v>
      </c>
    </row>
    <row r="99" spans="1:47" s="9" customFormat="1" ht="24.95" customHeight="1">
      <c r="B99" s="147"/>
      <c r="C99" s="148"/>
      <c r="D99" s="149" t="s">
        <v>108</v>
      </c>
      <c r="E99" s="150"/>
      <c r="F99" s="150"/>
      <c r="G99" s="150"/>
      <c r="H99" s="150"/>
      <c r="I99" s="151">
        <f t="shared" si="0"/>
        <v>0</v>
      </c>
      <c r="J99" s="151">
        <f t="shared" si="0"/>
        <v>0</v>
      </c>
      <c r="K99" s="151">
        <f>K124</f>
        <v>0</v>
      </c>
      <c r="L99" s="148"/>
      <c r="M99" s="152"/>
    </row>
    <row r="100" spans="1:47" s="10" customFormat="1" ht="19.899999999999999" customHeight="1">
      <c r="B100" s="153"/>
      <c r="C100" s="102"/>
      <c r="D100" s="154" t="s">
        <v>109</v>
      </c>
      <c r="E100" s="155"/>
      <c r="F100" s="155"/>
      <c r="G100" s="155"/>
      <c r="H100" s="155"/>
      <c r="I100" s="156">
        <f t="shared" si="0"/>
        <v>0</v>
      </c>
      <c r="J100" s="156">
        <f t="shared" si="0"/>
        <v>0</v>
      </c>
      <c r="K100" s="156">
        <f>K125</f>
        <v>0</v>
      </c>
      <c r="L100" s="102"/>
      <c r="M100" s="157"/>
    </row>
    <row r="101" spans="1:47" s="10" customFormat="1" ht="19.899999999999999" customHeight="1">
      <c r="B101" s="153"/>
      <c r="C101" s="102"/>
      <c r="D101" s="154" t="s">
        <v>110</v>
      </c>
      <c r="E101" s="155"/>
      <c r="F101" s="155"/>
      <c r="G101" s="155"/>
      <c r="H101" s="155"/>
      <c r="I101" s="156">
        <f>Q363</f>
        <v>0</v>
      </c>
      <c r="J101" s="156">
        <f>R363</f>
        <v>0</v>
      </c>
      <c r="K101" s="156">
        <f>K363</f>
        <v>0</v>
      </c>
      <c r="L101" s="102"/>
      <c r="M101" s="157"/>
    </row>
    <row r="102" spans="1:47" s="2" customFormat="1" ht="21.75" customHeight="1">
      <c r="A102" s="30"/>
      <c r="B102" s="31"/>
      <c r="C102" s="32"/>
      <c r="D102" s="32"/>
      <c r="E102" s="32"/>
      <c r="F102" s="32"/>
      <c r="G102" s="32"/>
      <c r="H102" s="32"/>
      <c r="I102" s="32"/>
      <c r="J102" s="32"/>
      <c r="K102" s="32"/>
      <c r="L102" s="32"/>
      <c r="M102" s="47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3" spans="1:47" s="2" customFormat="1" ht="6.95" customHeight="1">
      <c r="A103" s="30"/>
      <c r="B103" s="50"/>
      <c r="C103" s="51"/>
      <c r="D103" s="51"/>
      <c r="E103" s="51"/>
      <c r="F103" s="51"/>
      <c r="G103" s="51"/>
      <c r="H103" s="51"/>
      <c r="I103" s="51"/>
      <c r="J103" s="51"/>
      <c r="K103" s="51"/>
      <c r="L103" s="51"/>
      <c r="M103" s="47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7" spans="1:47" s="2" customFormat="1" ht="6.95" customHeight="1">
      <c r="A107" s="30"/>
      <c r="B107" s="52"/>
      <c r="C107" s="53"/>
      <c r="D107" s="53"/>
      <c r="E107" s="53"/>
      <c r="F107" s="53"/>
      <c r="G107" s="53"/>
      <c r="H107" s="53"/>
      <c r="I107" s="53"/>
      <c r="J107" s="53"/>
      <c r="K107" s="53"/>
      <c r="L107" s="53"/>
      <c r="M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47" s="2" customFormat="1" ht="24.95" customHeight="1">
      <c r="A108" s="30"/>
      <c r="B108" s="31"/>
      <c r="C108" s="22" t="s">
        <v>111</v>
      </c>
      <c r="D108" s="32"/>
      <c r="E108" s="32"/>
      <c r="F108" s="32"/>
      <c r="G108" s="32"/>
      <c r="H108" s="32"/>
      <c r="I108" s="32"/>
      <c r="J108" s="32"/>
      <c r="K108" s="32"/>
      <c r="L108" s="32"/>
      <c r="M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47" s="2" customFormat="1" ht="6.95" customHeight="1">
      <c r="A109" s="30"/>
      <c r="B109" s="31"/>
      <c r="C109" s="32"/>
      <c r="D109" s="32"/>
      <c r="E109" s="32"/>
      <c r="F109" s="32"/>
      <c r="G109" s="32"/>
      <c r="H109" s="32"/>
      <c r="I109" s="32"/>
      <c r="J109" s="32"/>
      <c r="K109" s="32"/>
      <c r="L109" s="32"/>
      <c r="M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47" s="2" customFormat="1" ht="12" customHeight="1">
      <c r="A110" s="30"/>
      <c r="B110" s="31"/>
      <c r="C110" s="27" t="s">
        <v>15</v>
      </c>
      <c r="D110" s="32"/>
      <c r="E110" s="32"/>
      <c r="F110" s="32"/>
      <c r="G110" s="32"/>
      <c r="H110" s="32"/>
      <c r="I110" s="32"/>
      <c r="J110" s="32"/>
      <c r="K110" s="32"/>
      <c r="L110" s="32"/>
      <c r="M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47" s="2" customFormat="1" ht="16.5" customHeight="1">
      <c r="A111" s="30"/>
      <c r="B111" s="31"/>
      <c r="C111" s="32"/>
      <c r="D111" s="32"/>
      <c r="E111" s="285" t="str">
        <f>E7</f>
        <v>Tréninková hala pro míčové sporty Vodova-DPS</v>
      </c>
      <c r="F111" s="286"/>
      <c r="G111" s="286"/>
      <c r="H111" s="286"/>
      <c r="I111" s="32"/>
      <c r="J111" s="32"/>
      <c r="K111" s="32"/>
      <c r="L111" s="32"/>
      <c r="M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47" s="1" customFormat="1" ht="12" customHeight="1">
      <c r="B112" s="20"/>
      <c r="C112" s="27" t="s">
        <v>93</v>
      </c>
      <c r="D112" s="21"/>
      <c r="E112" s="21"/>
      <c r="F112" s="21"/>
      <c r="G112" s="21"/>
      <c r="H112" s="21"/>
      <c r="I112" s="21"/>
      <c r="J112" s="21"/>
      <c r="K112" s="21"/>
      <c r="L112" s="21"/>
      <c r="M112" s="19"/>
    </row>
    <row r="113" spans="1:65" s="2" customFormat="1" ht="16.5" customHeight="1">
      <c r="A113" s="30"/>
      <c r="B113" s="31"/>
      <c r="C113" s="32"/>
      <c r="D113" s="32"/>
      <c r="E113" s="285" t="s">
        <v>94</v>
      </c>
      <c r="F113" s="287"/>
      <c r="G113" s="287"/>
      <c r="H113" s="287"/>
      <c r="I113" s="32"/>
      <c r="J113" s="32"/>
      <c r="K113" s="32"/>
      <c r="L113" s="32"/>
      <c r="M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2" customHeight="1">
      <c r="A114" s="30"/>
      <c r="B114" s="31"/>
      <c r="C114" s="27" t="s">
        <v>95</v>
      </c>
      <c r="D114" s="32"/>
      <c r="E114" s="32"/>
      <c r="F114" s="32"/>
      <c r="G114" s="32"/>
      <c r="H114" s="32"/>
      <c r="I114" s="32"/>
      <c r="J114" s="32"/>
      <c r="K114" s="32"/>
      <c r="L114" s="32"/>
      <c r="M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6.5" customHeight="1">
      <c r="A115" s="30"/>
      <c r="B115" s="31"/>
      <c r="C115" s="32"/>
      <c r="D115" s="32"/>
      <c r="E115" s="253" t="str">
        <f>E11</f>
        <v>04 - Soupis prací sadových úprav</v>
      </c>
      <c r="F115" s="287"/>
      <c r="G115" s="287"/>
      <c r="H115" s="287"/>
      <c r="I115" s="32"/>
      <c r="J115" s="32"/>
      <c r="K115" s="32"/>
      <c r="L115" s="32"/>
      <c r="M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6.95" customHeight="1">
      <c r="A116" s="30"/>
      <c r="B116" s="31"/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47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2" customHeight="1">
      <c r="A117" s="30"/>
      <c r="B117" s="31"/>
      <c r="C117" s="27" t="s">
        <v>19</v>
      </c>
      <c r="D117" s="32"/>
      <c r="E117" s="32"/>
      <c r="F117" s="25" t="str">
        <f>F14</f>
        <v>sportovní hala ul. Vodova</v>
      </c>
      <c r="G117" s="32"/>
      <c r="H117" s="32"/>
      <c r="I117" s="27" t="s">
        <v>21</v>
      </c>
      <c r="J117" s="62" t="str">
        <f>IF(J14="","",J14)</f>
        <v>14. 7. 2021</v>
      </c>
      <c r="K117" s="32"/>
      <c r="L117" s="32"/>
      <c r="M117" s="47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6.95" customHeight="1">
      <c r="A118" s="30"/>
      <c r="B118" s="31"/>
      <c r="C118" s="32"/>
      <c r="D118" s="32"/>
      <c r="E118" s="32"/>
      <c r="F118" s="32"/>
      <c r="G118" s="32"/>
      <c r="H118" s="32"/>
      <c r="I118" s="32"/>
      <c r="J118" s="32"/>
      <c r="K118" s="32"/>
      <c r="L118" s="32"/>
      <c r="M118" s="47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15.2" customHeight="1">
      <c r="A119" s="30"/>
      <c r="B119" s="31"/>
      <c r="C119" s="27" t="s">
        <v>23</v>
      </c>
      <c r="D119" s="32"/>
      <c r="E119" s="32"/>
      <c r="F119" s="25" t="str">
        <f>E17</f>
        <v>Statutární město Brno, Dominikánské nám.1, Brno</v>
      </c>
      <c r="G119" s="32"/>
      <c r="H119" s="32"/>
      <c r="I119" s="27" t="s">
        <v>29</v>
      </c>
      <c r="J119" s="28" t="str">
        <f>E23</f>
        <v>Ing. Jana Janíková</v>
      </c>
      <c r="K119" s="32"/>
      <c r="L119" s="32"/>
      <c r="M119" s="47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2" customFormat="1" ht="25.7" customHeight="1">
      <c r="A120" s="30"/>
      <c r="B120" s="31"/>
      <c r="C120" s="27" t="s">
        <v>27</v>
      </c>
      <c r="D120" s="32"/>
      <c r="E120" s="32"/>
      <c r="F120" s="25" t="str">
        <f>IF(E20="","",E20)</f>
        <v xml:space="preserve"> </v>
      </c>
      <c r="G120" s="32"/>
      <c r="H120" s="32"/>
      <c r="I120" s="27" t="s">
        <v>31</v>
      </c>
      <c r="J120" s="28" t="str">
        <f>E26</f>
        <v>ZaKT s.r.o, Povnávka 185/2, 602 00 Brno</v>
      </c>
      <c r="K120" s="32"/>
      <c r="L120" s="32"/>
      <c r="M120" s="47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5" s="2" customFormat="1" ht="10.35" customHeight="1">
      <c r="A121" s="30"/>
      <c r="B121" s="31"/>
      <c r="C121" s="32"/>
      <c r="D121" s="32"/>
      <c r="E121" s="32"/>
      <c r="F121" s="32"/>
      <c r="G121" s="32"/>
      <c r="H121" s="32"/>
      <c r="I121" s="32"/>
      <c r="J121" s="32"/>
      <c r="K121" s="32"/>
      <c r="L121" s="32"/>
      <c r="M121" s="47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5" s="11" customFormat="1" ht="29.25" customHeight="1">
      <c r="A122" s="158"/>
      <c r="B122" s="159"/>
      <c r="C122" s="160" t="s">
        <v>112</v>
      </c>
      <c r="D122" s="161" t="s">
        <v>61</v>
      </c>
      <c r="E122" s="161" t="s">
        <v>57</v>
      </c>
      <c r="F122" s="161" t="s">
        <v>58</v>
      </c>
      <c r="G122" s="161" t="s">
        <v>113</v>
      </c>
      <c r="H122" s="161" t="s">
        <v>114</v>
      </c>
      <c r="I122" s="161" t="s">
        <v>115</v>
      </c>
      <c r="J122" s="161" t="s">
        <v>116</v>
      </c>
      <c r="K122" s="162" t="s">
        <v>105</v>
      </c>
      <c r="L122" s="163" t="s">
        <v>117</v>
      </c>
      <c r="M122" s="164"/>
      <c r="N122" s="71" t="s">
        <v>1</v>
      </c>
      <c r="O122" s="72" t="s">
        <v>40</v>
      </c>
      <c r="P122" s="72" t="s">
        <v>118</v>
      </c>
      <c r="Q122" s="72" t="s">
        <v>119</v>
      </c>
      <c r="R122" s="72" t="s">
        <v>120</v>
      </c>
      <c r="S122" s="72" t="s">
        <v>121</v>
      </c>
      <c r="T122" s="72" t="s">
        <v>122</v>
      </c>
      <c r="U122" s="72" t="s">
        <v>123</v>
      </c>
      <c r="V122" s="72" t="s">
        <v>124</v>
      </c>
      <c r="W122" s="72" t="s">
        <v>125</v>
      </c>
      <c r="X122" s="73" t="s">
        <v>126</v>
      </c>
      <c r="Y122" s="158"/>
      <c r="Z122" s="158"/>
      <c r="AA122" s="158"/>
      <c r="AB122" s="158"/>
      <c r="AC122" s="158"/>
      <c r="AD122" s="158"/>
      <c r="AE122" s="158"/>
    </row>
    <row r="123" spans="1:65" s="2" customFormat="1" ht="22.9" customHeight="1">
      <c r="A123" s="30"/>
      <c r="B123" s="31"/>
      <c r="C123" s="78" t="s">
        <v>127</v>
      </c>
      <c r="D123" s="32"/>
      <c r="E123" s="32"/>
      <c r="F123" s="32"/>
      <c r="G123" s="32"/>
      <c r="H123" s="32"/>
      <c r="I123" s="32"/>
      <c r="J123" s="32"/>
      <c r="K123" s="165">
        <f>BK123</f>
        <v>0</v>
      </c>
      <c r="L123" s="32"/>
      <c r="M123" s="35"/>
      <c r="N123" s="74"/>
      <c r="O123" s="166"/>
      <c r="P123" s="75"/>
      <c r="Q123" s="167">
        <f>Q124</f>
        <v>0</v>
      </c>
      <c r="R123" s="167">
        <f>R124</f>
        <v>0</v>
      </c>
      <c r="S123" s="75"/>
      <c r="T123" s="168">
        <f>T124</f>
        <v>1233.4812339999999</v>
      </c>
      <c r="U123" s="75"/>
      <c r="V123" s="168">
        <f>V124</f>
        <v>10.212678</v>
      </c>
      <c r="W123" s="75"/>
      <c r="X123" s="169">
        <f>X124</f>
        <v>0</v>
      </c>
      <c r="Y123" s="30"/>
      <c r="Z123" s="30"/>
      <c r="AA123" s="30"/>
      <c r="AB123" s="30"/>
      <c r="AC123" s="30"/>
      <c r="AD123" s="30"/>
      <c r="AE123" s="30"/>
      <c r="AT123" s="16" t="s">
        <v>77</v>
      </c>
      <c r="AU123" s="16" t="s">
        <v>107</v>
      </c>
      <c r="BK123" s="170">
        <f>BK124</f>
        <v>0</v>
      </c>
    </row>
    <row r="124" spans="1:65" s="12" customFormat="1" ht="25.9" customHeight="1">
      <c r="B124" s="171"/>
      <c r="C124" s="172"/>
      <c r="D124" s="173" t="s">
        <v>77</v>
      </c>
      <c r="E124" s="174" t="s">
        <v>128</v>
      </c>
      <c r="F124" s="174" t="s">
        <v>129</v>
      </c>
      <c r="G124" s="172"/>
      <c r="H124" s="172"/>
      <c r="I124" s="172"/>
      <c r="J124" s="172"/>
      <c r="K124" s="175">
        <f>BK124</f>
        <v>0</v>
      </c>
      <c r="L124" s="172"/>
      <c r="M124" s="176"/>
      <c r="N124" s="177"/>
      <c r="O124" s="178"/>
      <c r="P124" s="178"/>
      <c r="Q124" s="179">
        <f>Q125+Q363</f>
        <v>0</v>
      </c>
      <c r="R124" s="179">
        <f>R125+R363</f>
        <v>0</v>
      </c>
      <c r="S124" s="178"/>
      <c r="T124" s="180">
        <f>T125+T363</f>
        <v>1233.4812339999999</v>
      </c>
      <c r="U124" s="178"/>
      <c r="V124" s="180">
        <f>V125+V363</f>
        <v>10.212678</v>
      </c>
      <c r="W124" s="178"/>
      <c r="X124" s="181">
        <f>X125+X363</f>
        <v>0</v>
      </c>
      <c r="AR124" s="182" t="s">
        <v>85</v>
      </c>
      <c r="AT124" s="183" t="s">
        <v>77</v>
      </c>
      <c r="AU124" s="183" t="s">
        <v>78</v>
      </c>
      <c r="AY124" s="182" t="s">
        <v>130</v>
      </c>
      <c r="BK124" s="184">
        <f>BK125+BK363</f>
        <v>0</v>
      </c>
    </row>
    <row r="125" spans="1:65" s="12" customFormat="1" ht="22.9" customHeight="1">
      <c r="B125" s="171"/>
      <c r="C125" s="172"/>
      <c r="D125" s="173" t="s">
        <v>77</v>
      </c>
      <c r="E125" s="185" t="s">
        <v>85</v>
      </c>
      <c r="F125" s="185" t="s">
        <v>131</v>
      </c>
      <c r="G125" s="172"/>
      <c r="H125" s="172"/>
      <c r="I125" s="172"/>
      <c r="J125" s="172"/>
      <c r="K125" s="186">
        <f>BK125</f>
        <v>0</v>
      </c>
      <c r="L125" s="172"/>
      <c r="M125" s="176"/>
      <c r="N125" s="177"/>
      <c r="O125" s="178"/>
      <c r="P125" s="178"/>
      <c r="Q125" s="179">
        <f>SUM(Q126:Q362)</f>
        <v>0</v>
      </c>
      <c r="R125" s="179">
        <f>SUM(R126:R362)</f>
        <v>0</v>
      </c>
      <c r="S125" s="178"/>
      <c r="T125" s="180">
        <f>SUM(T126:T362)</f>
        <v>1197.4293439999999</v>
      </c>
      <c r="U125" s="178"/>
      <c r="V125" s="180">
        <f>SUM(V126:V362)</f>
        <v>10.212678</v>
      </c>
      <c r="W125" s="178"/>
      <c r="X125" s="181">
        <f>SUM(X126:X362)</f>
        <v>0</v>
      </c>
      <c r="AR125" s="182" t="s">
        <v>85</v>
      </c>
      <c r="AT125" s="183" t="s">
        <v>77</v>
      </c>
      <c r="AU125" s="183" t="s">
        <v>85</v>
      </c>
      <c r="AY125" s="182" t="s">
        <v>130</v>
      </c>
      <c r="BK125" s="184">
        <f>SUM(BK126:BK362)</f>
        <v>0</v>
      </c>
    </row>
    <row r="126" spans="1:65" s="2" customFormat="1" ht="33" customHeight="1">
      <c r="A126" s="30"/>
      <c r="B126" s="31"/>
      <c r="C126" s="187" t="s">
        <v>85</v>
      </c>
      <c r="D126" s="187" t="s">
        <v>132</v>
      </c>
      <c r="E126" s="188" t="s">
        <v>133</v>
      </c>
      <c r="F126" s="189" t="s">
        <v>134</v>
      </c>
      <c r="G126" s="190" t="s">
        <v>135</v>
      </c>
      <c r="H126" s="191">
        <v>2393</v>
      </c>
      <c r="I126" s="192"/>
      <c r="J126" s="192"/>
      <c r="K126" s="192">
        <f>ROUND(P126*H126,2)</f>
        <v>0</v>
      </c>
      <c r="L126" s="193"/>
      <c r="M126" s="35"/>
      <c r="N126" s="194" t="s">
        <v>1</v>
      </c>
      <c r="O126" s="195" t="s">
        <v>41</v>
      </c>
      <c r="P126" s="196">
        <f>I126+J126</f>
        <v>0</v>
      </c>
      <c r="Q126" s="196">
        <f>ROUND(I126*H126,2)</f>
        <v>0</v>
      </c>
      <c r="R126" s="196">
        <f>ROUND(J126*H126,2)</f>
        <v>0</v>
      </c>
      <c r="S126" s="197">
        <v>4.0000000000000001E-3</v>
      </c>
      <c r="T126" s="197">
        <f>S126*H126</f>
        <v>9.572000000000001</v>
      </c>
      <c r="U126" s="197">
        <v>0</v>
      </c>
      <c r="V126" s="197">
        <f>U126*H126</f>
        <v>0</v>
      </c>
      <c r="W126" s="197">
        <v>0</v>
      </c>
      <c r="X126" s="198">
        <f>W126*H126</f>
        <v>0</v>
      </c>
      <c r="Y126" s="30"/>
      <c r="Z126" s="30"/>
      <c r="AA126" s="30"/>
      <c r="AB126" s="30"/>
      <c r="AC126" s="30"/>
      <c r="AD126" s="30"/>
      <c r="AE126" s="30"/>
      <c r="AR126" s="199" t="s">
        <v>136</v>
      </c>
      <c r="AT126" s="199" t="s">
        <v>132</v>
      </c>
      <c r="AU126" s="199" t="s">
        <v>87</v>
      </c>
      <c r="AY126" s="16" t="s">
        <v>130</v>
      </c>
      <c r="BE126" s="200">
        <f>IF(O126="základní",K126,0)</f>
        <v>0</v>
      </c>
      <c r="BF126" s="200">
        <f>IF(O126="snížená",K126,0)</f>
        <v>0</v>
      </c>
      <c r="BG126" s="200">
        <f>IF(O126="zákl. přenesená",K126,0)</f>
        <v>0</v>
      </c>
      <c r="BH126" s="200">
        <f>IF(O126="sníž. přenesená",K126,0)</f>
        <v>0</v>
      </c>
      <c r="BI126" s="200">
        <f>IF(O126="nulová",K126,0)</f>
        <v>0</v>
      </c>
      <c r="BJ126" s="16" t="s">
        <v>85</v>
      </c>
      <c r="BK126" s="200">
        <f>ROUND(P126*H126,2)</f>
        <v>0</v>
      </c>
      <c r="BL126" s="16" t="s">
        <v>136</v>
      </c>
      <c r="BM126" s="199" t="s">
        <v>137</v>
      </c>
    </row>
    <row r="127" spans="1:65" s="2" customFormat="1" ht="29.25">
      <c r="A127" s="30"/>
      <c r="B127" s="31"/>
      <c r="C127" s="32"/>
      <c r="D127" s="201" t="s">
        <v>138</v>
      </c>
      <c r="E127" s="32"/>
      <c r="F127" s="202" t="s">
        <v>139</v>
      </c>
      <c r="G127" s="32"/>
      <c r="H127" s="32"/>
      <c r="I127" s="32"/>
      <c r="J127" s="32"/>
      <c r="K127" s="32"/>
      <c r="L127" s="32"/>
      <c r="M127" s="35"/>
      <c r="N127" s="203"/>
      <c r="O127" s="204"/>
      <c r="P127" s="67"/>
      <c r="Q127" s="67"/>
      <c r="R127" s="67"/>
      <c r="S127" s="67"/>
      <c r="T127" s="67"/>
      <c r="U127" s="67"/>
      <c r="V127" s="67"/>
      <c r="W127" s="67"/>
      <c r="X127" s="68"/>
      <c r="Y127" s="30"/>
      <c r="Z127" s="30"/>
      <c r="AA127" s="30"/>
      <c r="AB127" s="30"/>
      <c r="AC127" s="30"/>
      <c r="AD127" s="30"/>
      <c r="AE127" s="30"/>
      <c r="AT127" s="16" t="s">
        <v>138</v>
      </c>
      <c r="AU127" s="16" t="s">
        <v>87</v>
      </c>
    </row>
    <row r="128" spans="1:65" s="2" customFormat="1" ht="19.5">
      <c r="A128" s="30"/>
      <c r="B128" s="31"/>
      <c r="C128" s="32"/>
      <c r="D128" s="201" t="s">
        <v>140</v>
      </c>
      <c r="E128" s="32"/>
      <c r="F128" s="205" t="s">
        <v>141</v>
      </c>
      <c r="G128" s="32"/>
      <c r="H128" s="32"/>
      <c r="I128" s="32"/>
      <c r="J128" s="32"/>
      <c r="K128" s="32"/>
      <c r="L128" s="32"/>
      <c r="M128" s="35"/>
      <c r="N128" s="203"/>
      <c r="O128" s="204"/>
      <c r="P128" s="67"/>
      <c r="Q128" s="67"/>
      <c r="R128" s="67"/>
      <c r="S128" s="67"/>
      <c r="T128" s="67"/>
      <c r="U128" s="67"/>
      <c r="V128" s="67"/>
      <c r="W128" s="67"/>
      <c r="X128" s="68"/>
      <c r="Y128" s="30"/>
      <c r="Z128" s="30"/>
      <c r="AA128" s="30"/>
      <c r="AB128" s="30"/>
      <c r="AC128" s="30"/>
      <c r="AD128" s="30"/>
      <c r="AE128" s="30"/>
      <c r="AT128" s="16" t="s">
        <v>140</v>
      </c>
      <c r="AU128" s="16" t="s">
        <v>87</v>
      </c>
    </row>
    <row r="129" spans="1:65" s="2" customFormat="1" ht="33" customHeight="1">
      <c r="A129" s="30"/>
      <c r="B129" s="31"/>
      <c r="C129" s="187" t="s">
        <v>87</v>
      </c>
      <c r="D129" s="187" t="s">
        <v>132</v>
      </c>
      <c r="E129" s="188" t="s">
        <v>142</v>
      </c>
      <c r="F129" s="189" t="s">
        <v>143</v>
      </c>
      <c r="G129" s="190" t="s">
        <v>135</v>
      </c>
      <c r="H129" s="191">
        <v>310</v>
      </c>
      <c r="I129" s="192"/>
      <c r="J129" s="192"/>
      <c r="K129" s="192">
        <f>ROUND(P129*H129,2)</f>
        <v>0</v>
      </c>
      <c r="L129" s="193"/>
      <c r="M129" s="35"/>
      <c r="N129" s="194" t="s">
        <v>1</v>
      </c>
      <c r="O129" s="195" t="s">
        <v>41</v>
      </c>
      <c r="P129" s="196">
        <f>I129+J129</f>
        <v>0</v>
      </c>
      <c r="Q129" s="196">
        <f>ROUND(I129*H129,2)</f>
        <v>0</v>
      </c>
      <c r="R129" s="196">
        <f>ROUND(J129*H129,2)</f>
        <v>0</v>
      </c>
      <c r="S129" s="197">
        <v>6.0000000000000001E-3</v>
      </c>
      <c r="T129" s="197">
        <f>S129*H129</f>
        <v>1.86</v>
      </c>
      <c r="U129" s="197">
        <v>0</v>
      </c>
      <c r="V129" s="197">
        <f>U129*H129</f>
        <v>0</v>
      </c>
      <c r="W129" s="197">
        <v>0</v>
      </c>
      <c r="X129" s="198">
        <f>W129*H129</f>
        <v>0</v>
      </c>
      <c r="Y129" s="30"/>
      <c r="Z129" s="30"/>
      <c r="AA129" s="30"/>
      <c r="AB129" s="30"/>
      <c r="AC129" s="30"/>
      <c r="AD129" s="30"/>
      <c r="AE129" s="30"/>
      <c r="AR129" s="199" t="s">
        <v>136</v>
      </c>
      <c r="AT129" s="199" t="s">
        <v>132</v>
      </c>
      <c r="AU129" s="199" t="s">
        <v>87</v>
      </c>
      <c r="AY129" s="16" t="s">
        <v>130</v>
      </c>
      <c r="BE129" s="200">
        <f>IF(O129="základní",K129,0)</f>
        <v>0</v>
      </c>
      <c r="BF129" s="200">
        <f>IF(O129="snížená",K129,0)</f>
        <v>0</v>
      </c>
      <c r="BG129" s="200">
        <f>IF(O129="zákl. přenesená",K129,0)</f>
        <v>0</v>
      </c>
      <c r="BH129" s="200">
        <f>IF(O129="sníž. přenesená",K129,0)</f>
        <v>0</v>
      </c>
      <c r="BI129" s="200">
        <f>IF(O129="nulová",K129,0)</f>
        <v>0</v>
      </c>
      <c r="BJ129" s="16" t="s">
        <v>85</v>
      </c>
      <c r="BK129" s="200">
        <f>ROUND(P129*H129,2)</f>
        <v>0</v>
      </c>
      <c r="BL129" s="16" t="s">
        <v>136</v>
      </c>
      <c r="BM129" s="199" t="s">
        <v>144</v>
      </c>
    </row>
    <row r="130" spans="1:65" s="2" customFormat="1" ht="29.25">
      <c r="A130" s="30"/>
      <c r="B130" s="31"/>
      <c r="C130" s="32"/>
      <c r="D130" s="201" t="s">
        <v>138</v>
      </c>
      <c r="E130" s="32"/>
      <c r="F130" s="202" t="s">
        <v>145</v>
      </c>
      <c r="G130" s="32"/>
      <c r="H130" s="32"/>
      <c r="I130" s="32"/>
      <c r="J130" s="32"/>
      <c r="K130" s="32"/>
      <c r="L130" s="32"/>
      <c r="M130" s="35"/>
      <c r="N130" s="203"/>
      <c r="O130" s="204"/>
      <c r="P130" s="67"/>
      <c r="Q130" s="67"/>
      <c r="R130" s="67"/>
      <c r="S130" s="67"/>
      <c r="T130" s="67"/>
      <c r="U130" s="67"/>
      <c r="V130" s="67"/>
      <c r="W130" s="67"/>
      <c r="X130" s="68"/>
      <c r="Y130" s="30"/>
      <c r="Z130" s="30"/>
      <c r="AA130" s="30"/>
      <c r="AB130" s="30"/>
      <c r="AC130" s="30"/>
      <c r="AD130" s="30"/>
      <c r="AE130" s="30"/>
      <c r="AT130" s="16" t="s">
        <v>138</v>
      </c>
      <c r="AU130" s="16" t="s">
        <v>87</v>
      </c>
    </row>
    <row r="131" spans="1:65" s="2" customFormat="1" ht="16.5" customHeight="1">
      <c r="A131" s="30"/>
      <c r="B131" s="31"/>
      <c r="C131" s="206" t="s">
        <v>146</v>
      </c>
      <c r="D131" s="206" t="s">
        <v>147</v>
      </c>
      <c r="E131" s="207" t="s">
        <v>148</v>
      </c>
      <c r="F131" s="208" t="s">
        <v>149</v>
      </c>
      <c r="G131" s="209" t="s">
        <v>150</v>
      </c>
      <c r="H131" s="210">
        <v>1.6220000000000001</v>
      </c>
      <c r="I131" s="211"/>
      <c r="J131" s="212"/>
      <c r="K131" s="211">
        <f>ROUND(P131*H131,2)</f>
        <v>0</v>
      </c>
      <c r="L131" s="212"/>
      <c r="M131" s="213"/>
      <c r="N131" s="214" t="s">
        <v>1</v>
      </c>
      <c r="O131" s="195" t="s">
        <v>41</v>
      </c>
      <c r="P131" s="196">
        <f>I131+J131</f>
        <v>0</v>
      </c>
      <c r="Q131" s="196">
        <f>ROUND(I131*H131,2)</f>
        <v>0</v>
      </c>
      <c r="R131" s="196">
        <f>ROUND(J131*H131,2)</f>
        <v>0</v>
      </c>
      <c r="S131" s="197">
        <v>0</v>
      </c>
      <c r="T131" s="197">
        <f>S131*H131</f>
        <v>0</v>
      </c>
      <c r="U131" s="197">
        <v>1E-3</v>
      </c>
      <c r="V131" s="197">
        <f>U131*H131</f>
        <v>1.6220000000000002E-3</v>
      </c>
      <c r="W131" s="197">
        <v>0</v>
      </c>
      <c r="X131" s="198">
        <f>W131*H131</f>
        <v>0</v>
      </c>
      <c r="Y131" s="30"/>
      <c r="Z131" s="30"/>
      <c r="AA131" s="30"/>
      <c r="AB131" s="30"/>
      <c r="AC131" s="30"/>
      <c r="AD131" s="30"/>
      <c r="AE131" s="30"/>
      <c r="AR131" s="199" t="s">
        <v>151</v>
      </c>
      <c r="AT131" s="199" t="s">
        <v>147</v>
      </c>
      <c r="AU131" s="199" t="s">
        <v>87</v>
      </c>
      <c r="AY131" s="16" t="s">
        <v>130</v>
      </c>
      <c r="BE131" s="200">
        <f>IF(O131="základní",K131,0)</f>
        <v>0</v>
      </c>
      <c r="BF131" s="200">
        <f>IF(O131="snížená",K131,0)</f>
        <v>0</v>
      </c>
      <c r="BG131" s="200">
        <f>IF(O131="zákl. přenesená",K131,0)</f>
        <v>0</v>
      </c>
      <c r="BH131" s="200">
        <f>IF(O131="sníž. přenesená",K131,0)</f>
        <v>0</v>
      </c>
      <c r="BI131" s="200">
        <f>IF(O131="nulová",K131,0)</f>
        <v>0</v>
      </c>
      <c r="BJ131" s="16" t="s">
        <v>85</v>
      </c>
      <c r="BK131" s="200">
        <f>ROUND(P131*H131,2)</f>
        <v>0</v>
      </c>
      <c r="BL131" s="16" t="s">
        <v>136</v>
      </c>
      <c r="BM131" s="199" t="s">
        <v>152</v>
      </c>
    </row>
    <row r="132" spans="1:65" s="2" customFormat="1" ht="11.25">
      <c r="A132" s="30"/>
      <c r="B132" s="31"/>
      <c r="C132" s="32"/>
      <c r="D132" s="201" t="s">
        <v>138</v>
      </c>
      <c r="E132" s="32"/>
      <c r="F132" s="202" t="s">
        <v>149</v>
      </c>
      <c r="G132" s="32"/>
      <c r="H132" s="32"/>
      <c r="I132" s="32"/>
      <c r="J132" s="32"/>
      <c r="K132" s="32"/>
      <c r="L132" s="32"/>
      <c r="M132" s="35"/>
      <c r="N132" s="203"/>
      <c r="O132" s="204"/>
      <c r="P132" s="67"/>
      <c r="Q132" s="67"/>
      <c r="R132" s="67"/>
      <c r="S132" s="67"/>
      <c r="T132" s="67"/>
      <c r="U132" s="67"/>
      <c r="V132" s="67"/>
      <c r="W132" s="67"/>
      <c r="X132" s="68"/>
      <c r="Y132" s="30"/>
      <c r="Z132" s="30"/>
      <c r="AA132" s="30"/>
      <c r="AB132" s="30"/>
      <c r="AC132" s="30"/>
      <c r="AD132" s="30"/>
      <c r="AE132" s="30"/>
      <c r="AT132" s="16" t="s">
        <v>138</v>
      </c>
      <c r="AU132" s="16" t="s">
        <v>87</v>
      </c>
    </row>
    <row r="133" spans="1:65" s="2" customFormat="1" ht="19.5">
      <c r="A133" s="30"/>
      <c r="B133" s="31"/>
      <c r="C133" s="32"/>
      <c r="D133" s="201" t="s">
        <v>140</v>
      </c>
      <c r="E133" s="32"/>
      <c r="F133" s="205" t="s">
        <v>153</v>
      </c>
      <c r="G133" s="32"/>
      <c r="H133" s="32"/>
      <c r="I133" s="32"/>
      <c r="J133" s="32"/>
      <c r="K133" s="32"/>
      <c r="L133" s="32"/>
      <c r="M133" s="35"/>
      <c r="N133" s="203"/>
      <c r="O133" s="204"/>
      <c r="P133" s="67"/>
      <c r="Q133" s="67"/>
      <c r="R133" s="67"/>
      <c r="S133" s="67"/>
      <c r="T133" s="67"/>
      <c r="U133" s="67"/>
      <c r="V133" s="67"/>
      <c r="W133" s="67"/>
      <c r="X133" s="68"/>
      <c r="Y133" s="30"/>
      <c r="Z133" s="30"/>
      <c r="AA133" s="30"/>
      <c r="AB133" s="30"/>
      <c r="AC133" s="30"/>
      <c r="AD133" s="30"/>
      <c r="AE133" s="30"/>
      <c r="AT133" s="16" t="s">
        <v>140</v>
      </c>
      <c r="AU133" s="16" t="s">
        <v>87</v>
      </c>
    </row>
    <row r="134" spans="1:65" s="13" customFormat="1" ht="11.25">
      <c r="B134" s="215"/>
      <c r="C134" s="216"/>
      <c r="D134" s="201" t="s">
        <v>154</v>
      </c>
      <c r="E134" s="217" t="s">
        <v>1</v>
      </c>
      <c r="F134" s="218" t="s">
        <v>155</v>
      </c>
      <c r="G134" s="216"/>
      <c r="H134" s="219">
        <v>1.6220000000000001</v>
      </c>
      <c r="I134" s="216"/>
      <c r="J134" s="216"/>
      <c r="K134" s="216"/>
      <c r="L134" s="216"/>
      <c r="M134" s="220"/>
      <c r="N134" s="221"/>
      <c r="O134" s="222"/>
      <c r="P134" s="222"/>
      <c r="Q134" s="222"/>
      <c r="R134" s="222"/>
      <c r="S134" s="222"/>
      <c r="T134" s="222"/>
      <c r="U134" s="222"/>
      <c r="V134" s="222"/>
      <c r="W134" s="222"/>
      <c r="X134" s="223"/>
      <c r="AT134" s="224" t="s">
        <v>154</v>
      </c>
      <c r="AU134" s="224" t="s">
        <v>87</v>
      </c>
      <c r="AV134" s="13" t="s">
        <v>87</v>
      </c>
      <c r="AW134" s="13" t="s">
        <v>5</v>
      </c>
      <c r="AX134" s="13" t="s">
        <v>85</v>
      </c>
      <c r="AY134" s="224" t="s">
        <v>130</v>
      </c>
    </row>
    <row r="135" spans="1:65" s="2" customFormat="1" ht="33" customHeight="1">
      <c r="A135" s="30"/>
      <c r="B135" s="31"/>
      <c r="C135" s="187" t="s">
        <v>136</v>
      </c>
      <c r="D135" s="187" t="s">
        <v>132</v>
      </c>
      <c r="E135" s="188" t="s">
        <v>156</v>
      </c>
      <c r="F135" s="189" t="s">
        <v>157</v>
      </c>
      <c r="G135" s="190" t="s">
        <v>135</v>
      </c>
      <c r="H135" s="191">
        <v>2393</v>
      </c>
      <c r="I135" s="192">
        <v>0</v>
      </c>
      <c r="J135" s="192"/>
      <c r="K135" s="192">
        <f>ROUND(P135*H135,2)</f>
        <v>0</v>
      </c>
      <c r="L135" s="193"/>
      <c r="M135" s="35"/>
      <c r="N135" s="194" t="s">
        <v>1</v>
      </c>
      <c r="O135" s="195" t="s">
        <v>41</v>
      </c>
      <c r="P135" s="196">
        <f>I135+J135</f>
        <v>0</v>
      </c>
      <c r="Q135" s="196">
        <f>ROUND(I135*H135,2)</f>
        <v>0</v>
      </c>
      <c r="R135" s="196">
        <f>ROUND(J135*H135,2)</f>
        <v>0</v>
      </c>
      <c r="S135" s="197">
        <v>0.108</v>
      </c>
      <c r="T135" s="197">
        <f>S135*H135</f>
        <v>258.44400000000002</v>
      </c>
      <c r="U135" s="197">
        <v>0</v>
      </c>
      <c r="V135" s="197">
        <f>U135*H135</f>
        <v>0</v>
      </c>
      <c r="W135" s="197">
        <v>0</v>
      </c>
      <c r="X135" s="198">
        <f>W135*H135</f>
        <v>0</v>
      </c>
      <c r="Y135" s="30"/>
      <c r="Z135" s="30"/>
      <c r="AA135" s="30"/>
      <c r="AB135" s="30"/>
      <c r="AC135" s="30"/>
      <c r="AD135" s="30"/>
      <c r="AE135" s="30"/>
      <c r="AR135" s="199" t="s">
        <v>136</v>
      </c>
      <c r="AT135" s="199" t="s">
        <v>132</v>
      </c>
      <c r="AU135" s="199" t="s">
        <v>87</v>
      </c>
      <c r="AY135" s="16" t="s">
        <v>130</v>
      </c>
      <c r="BE135" s="200">
        <f>IF(O135="základní",K135,0)</f>
        <v>0</v>
      </c>
      <c r="BF135" s="200">
        <f>IF(O135="snížená",K135,0)</f>
        <v>0</v>
      </c>
      <c r="BG135" s="200">
        <f>IF(O135="zákl. přenesená",K135,0)</f>
        <v>0</v>
      </c>
      <c r="BH135" s="200">
        <f>IF(O135="sníž. přenesená",K135,0)</f>
        <v>0</v>
      </c>
      <c r="BI135" s="200">
        <f>IF(O135="nulová",K135,0)</f>
        <v>0</v>
      </c>
      <c r="BJ135" s="16" t="s">
        <v>85</v>
      </c>
      <c r="BK135" s="200">
        <f>ROUND(P135*H135,2)</f>
        <v>0</v>
      </c>
      <c r="BL135" s="16" t="s">
        <v>136</v>
      </c>
      <c r="BM135" s="199" t="s">
        <v>158</v>
      </c>
    </row>
    <row r="136" spans="1:65" s="2" customFormat="1" ht="29.25">
      <c r="A136" s="30"/>
      <c r="B136" s="31"/>
      <c r="C136" s="32"/>
      <c r="D136" s="201" t="s">
        <v>138</v>
      </c>
      <c r="E136" s="32"/>
      <c r="F136" s="202" t="s">
        <v>159</v>
      </c>
      <c r="G136" s="32"/>
      <c r="H136" s="32"/>
      <c r="I136" s="32"/>
      <c r="J136" s="32"/>
      <c r="K136" s="32"/>
      <c r="L136" s="32"/>
      <c r="M136" s="35"/>
      <c r="N136" s="203"/>
      <c r="O136" s="204"/>
      <c r="P136" s="67"/>
      <c r="Q136" s="67"/>
      <c r="R136" s="67"/>
      <c r="S136" s="67"/>
      <c r="T136" s="67"/>
      <c r="U136" s="67"/>
      <c r="V136" s="67"/>
      <c r="W136" s="67"/>
      <c r="X136" s="68"/>
      <c r="Y136" s="30"/>
      <c r="Z136" s="30"/>
      <c r="AA136" s="30"/>
      <c r="AB136" s="30"/>
      <c r="AC136" s="30"/>
      <c r="AD136" s="30"/>
      <c r="AE136" s="30"/>
      <c r="AT136" s="16" t="s">
        <v>138</v>
      </c>
      <c r="AU136" s="16" t="s">
        <v>87</v>
      </c>
    </row>
    <row r="137" spans="1:65" s="2" customFormat="1" ht="21.75" customHeight="1">
      <c r="A137" s="30"/>
      <c r="B137" s="31"/>
      <c r="C137" s="187" t="s">
        <v>160</v>
      </c>
      <c r="D137" s="187" t="s">
        <v>132</v>
      </c>
      <c r="E137" s="188" t="s">
        <v>161</v>
      </c>
      <c r="F137" s="189" t="s">
        <v>162</v>
      </c>
      <c r="G137" s="190" t="s">
        <v>135</v>
      </c>
      <c r="H137" s="191">
        <v>310</v>
      </c>
      <c r="I137" s="192">
        <v>0</v>
      </c>
      <c r="J137" s="192"/>
      <c r="K137" s="192">
        <f>ROUND(P137*H137,2)</f>
        <v>0</v>
      </c>
      <c r="L137" s="193"/>
      <c r="M137" s="35"/>
      <c r="N137" s="194" t="s">
        <v>1</v>
      </c>
      <c r="O137" s="195" t="s">
        <v>41</v>
      </c>
      <c r="P137" s="196">
        <f>I137+J137</f>
        <v>0</v>
      </c>
      <c r="Q137" s="196">
        <f>ROUND(I137*H137,2)</f>
        <v>0</v>
      </c>
      <c r="R137" s="196">
        <f>ROUND(J137*H137,2)</f>
        <v>0</v>
      </c>
      <c r="S137" s="197">
        <v>0.159</v>
      </c>
      <c r="T137" s="197">
        <f>S137*H137</f>
        <v>49.29</v>
      </c>
      <c r="U137" s="197">
        <v>0</v>
      </c>
      <c r="V137" s="197">
        <f>U137*H137</f>
        <v>0</v>
      </c>
      <c r="W137" s="197">
        <v>0</v>
      </c>
      <c r="X137" s="198">
        <f>W137*H137</f>
        <v>0</v>
      </c>
      <c r="Y137" s="30"/>
      <c r="Z137" s="30"/>
      <c r="AA137" s="30"/>
      <c r="AB137" s="30"/>
      <c r="AC137" s="30"/>
      <c r="AD137" s="30"/>
      <c r="AE137" s="30"/>
      <c r="AR137" s="199" t="s">
        <v>136</v>
      </c>
      <c r="AT137" s="199" t="s">
        <v>132</v>
      </c>
      <c r="AU137" s="199" t="s">
        <v>87</v>
      </c>
      <c r="AY137" s="16" t="s">
        <v>130</v>
      </c>
      <c r="BE137" s="200">
        <f>IF(O137="základní",K137,0)</f>
        <v>0</v>
      </c>
      <c r="BF137" s="200">
        <f>IF(O137="snížená",K137,0)</f>
        <v>0</v>
      </c>
      <c r="BG137" s="200">
        <f>IF(O137="zákl. přenesená",K137,0)</f>
        <v>0</v>
      </c>
      <c r="BH137" s="200">
        <f>IF(O137="sníž. přenesená",K137,0)</f>
        <v>0</v>
      </c>
      <c r="BI137" s="200">
        <f>IF(O137="nulová",K137,0)</f>
        <v>0</v>
      </c>
      <c r="BJ137" s="16" t="s">
        <v>85</v>
      </c>
      <c r="BK137" s="200">
        <f>ROUND(P137*H137,2)</f>
        <v>0</v>
      </c>
      <c r="BL137" s="16" t="s">
        <v>136</v>
      </c>
      <c r="BM137" s="199" t="s">
        <v>163</v>
      </c>
    </row>
    <row r="138" spans="1:65" s="2" customFormat="1" ht="29.25">
      <c r="A138" s="30"/>
      <c r="B138" s="31"/>
      <c r="C138" s="32"/>
      <c r="D138" s="201" t="s">
        <v>138</v>
      </c>
      <c r="E138" s="32"/>
      <c r="F138" s="202" t="s">
        <v>164</v>
      </c>
      <c r="G138" s="32"/>
      <c r="H138" s="32"/>
      <c r="I138" s="32"/>
      <c r="J138" s="32"/>
      <c r="K138" s="32"/>
      <c r="L138" s="32"/>
      <c r="M138" s="35"/>
      <c r="N138" s="203"/>
      <c r="O138" s="204"/>
      <c r="P138" s="67"/>
      <c r="Q138" s="67"/>
      <c r="R138" s="67"/>
      <c r="S138" s="67"/>
      <c r="T138" s="67"/>
      <c r="U138" s="67"/>
      <c r="V138" s="67"/>
      <c r="W138" s="67"/>
      <c r="X138" s="68"/>
      <c r="Y138" s="30"/>
      <c r="Z138" s="30"/>
      <c r="AA138" s="30"/>
      <c r="AB138" s="30"/>
      <c r="AC138" s="30"/>
      <c r="AD138" s="30"/>
      <c r="AE138" s="30"/>
      <c r="AT138" s="16" t="s">
        <v>138</v>
      </c>
      <c r="AU138" s="16" t="s">
        <v>87</v>
      </c>
    </row>
    <row r="139" spans="1:65" s="2" customFormat="1" ht="21.75" customHeight="1">
      <c r="A139" s="30"/>
      <c r="B139" s="31"/>
      <c r="C139" s="187" t="s">
        <v>165</v>
      </c>
      <c r="D139" s="187" t="s">
        <v>132</v>
      </c>
      <c r="E139" s="188" t="s">
        <v>166</v>
      </c>
      <c r="F139" s="189" t="s">
        <v>167</v>
      </c>
      <c r="G139" s="190" t="s">
        <v>168</v>
      </c>
      <c r="H139" s="191">
        <v>295.3</v>
      </c>
      <c r="I139" s="192">
        <v>0</v>
      </c>
      <c r="J139" s="192"/>
      <c r="K139" s="192">
        <f>ROUND(P139*H139,2)</f>
        <v>0</v>
      </c>
      <c r="L139" s="193"/>
      <c r="M139" s="35"/>
      <c r="N139" s="194" t="s">
        <v>1</v>
      </c>
      <c r="O139" s="195" t="s">
        <v>41</v>
      </c>
      <c r="P139" s="196">
        <f>I139+J139</f>
        <v>0</v>
      </c>
      <c r="Q139" s="196">
        <f>ROUND(I139*H139,2)</f>
        <v>0</v>
      </c>
      <c r="R139" s="196">
        <f>ROUND(J139*H139,2)</f>
        <v>0</v>
      </c>
      <c r="S139" s="197">
        <v>7.1999999999999995E-2</v>
      </c>
      <c r="T139" s="197">
        <f>S139*H139</f>
        <v>21.261599999999998</v>
      </c>
      <c r="U139" s="197">
        <v>0</v>
      </c>
      <c r="V139" s="197">
        <f>U139*H139</f>
        <v>0</v>
      </c>
      <c r="W139" s="197">
        <v>0</v>
      </c>
      <c r="X139" s="198">
        <f>W139*H139</f>
        <v>0</v>
      </c>
      <c r="Y139" s="30"/>
      <c r="Z139" s="30"/>
      <c r="AA139" s="30"/>
      <c r="AB139" s="30"/>
      <c r="AC139" s="30"/>
      <c r="AD139" s="30"/>
      <c r="AE139" s="30"/>
      <c r="AR139" s="199" t="s">
        <v>136</v>
      </c>
      <c r="AT139" s="199" t="s">
        <v>132</v>
      </c>
      <c r="AU139" s="199" t="s">
        <v>87</v>
      </c>
      <c r="AY139" s="16" t="s">
        <v>130</v>
      </c>
      <c r="BE139" s="200">
        <f>IF(O139="základní",K139,0)</f>
        <v>0</v>
      </c>
      <c r="BF139" s="200">
        <f>IF(O139="snížená",K139,0)</f>
        <v>0</v>
      </c>
      <c r="BG139" s="200">
        <f>IF(O139="zákl. přenesená",K139,0)</f>
        <v>0</v>
      </c>
      <c r="BH139" s="200">
        <f>IF(O139="sníž. přenesená",K139,0)</f>
        <v>0</v>
      </c>
      <c r="BI139" s="200">
        <f>IF(O139="nulová",K139,0)</f>
        <v>0</v>
      </c>
      <c r="BJ139" s="16" t="s">
        <v>85</v>
      </c>
      <c r="BK139" s="200">
        <f>ROUND(P139*H139,2)</f>
        <v>0</v>
      </c>
      <c r="BL139" s="16" t="s">
        <v>136</v>
      </c>
      <c r="BM139" s="199" t="s">
        <v>169</v>
      </c>
    </row>
    <row r="140" spans="1:65" s="2" customFormat="1" ht="11.25">
      <c r="A140" s="30"/>
      <c r="B140" s="31"/>
      <c r="C140" s="32"/>
      <c r="D140" s="201" t="s">
        <v>138</v>
      </c>
      <c r="E140" s="32"/>
      <c r="F140" s="202" t="s">
        <v>170</v>
      </c>
      <c r="G140" s="32"/>
      <c r="H140" s="32"/>
      <c r="I140" s="32"/>
      <c r="J140" s="32"/>
      <c r="K140" s="32"/>
      <c r="L140" s="32"/>
      <c r="M140" s="35"/>
      <c r="N140" s="203"/>
      <c r="O140" s="204"/>
      <c r="P140" s="67"/>
      <c r="Q140" s="67"/>
      <c r="R140" s="67"/>
      <c r="S140" s="67"/>
      <c r="T140" s="67"/>
      <c r="U140" s="67"/>
      <c r="V140" s="67"/>
      <c r="W140" s="67"/>
      <c r="X140" s="68"/>
      <c r="Y140" s="30"/>
      <c r="Z140" s="30"/>
      <c r="AA140" s="30"/>
      <c r="AB140" s="30"/>
      <c r="AC140" s="30"/>
      <c r="AD140" s="30"/>
      <c r="AE140" s="30"/>
      <c r="AT140" s="16" t="s">
        <v>138</v>
      </c>
      <c r="AU140" s="16" t="s">
        <v>87</v>
      </c>
    </row>
    <row r="141" spans="1:65" s="2" customFormat="1" ht="29.25">
      <c r="A141" s="30"/>
      <c r="B141" s="31"/>
      <c r="C141" s="32"/>
      <c r="D141" s="201" t="s">
        <v>140</v>
      </c>
      <c r="E141" s="32"/>
      <c r="F141" s="205" t="s">
        <v>171</v>
      </c>
      <c r="G141" s="32"/>
      <c r="H141" s="32"/>
      <c r="I141" s="32"/>
      <c r="J141" s="32"/>
      <c r="K141" s="32"/>
      <c r="L141" s="32"/>
      <c r="M141" s="35"/>
      <c r="N141" s="203"/>
      <c r="O141" s="204"/>
      <c r="P141" s="67"/>
      <c r="Q141" s="67"/>
      <c r="R141" s="67"/>
      <c r="S141" s="67"/>
      <c r="T141" s="67"/>
      <c r="U141" s="67"/>
      <c r="V141" s="67"/>
      <c r="W141" s="67"/>
      <c r="X141" s="68"/>
      <c r="Y141" s="30"/>
      <c r="Z141" s="30"/>
      <c r="AA141" s="30"/>
      <c r="AB141" s="30"/>
      <c r="AC141" s="30"/>
      <c r="AD141" s="30"/>
      <c r="AE141" s="30"/>
      <c r="AT141" s="16" t="s">
        <v>140</v>
      </c>
      <c r="AU141" s="16" t="s">
        <v>87</v>
      </c>
    </row>
    <row r="142" spans="1:65" s="13" customFormat="1" ht="11.25">
      <c r="B142" s="215"/>
      <c r="C142" s="216"/>
      <c r="D142" s="201" t="s">
        <v>154</v>
      </c>
      <c r="E142" s="217" t="s">
        <v>1</v>
      </c>
      <c r="F142" s="218" t="s">
        <v>172</v>
      </c>
      <c r="G142" s="216"/>
      <c r="H142" s="219">
        <v>270.3</v>
      </c>
      <c r="I142" s="216"/>
      <c r="J142" s="216"/>
      <c r="K142" s="216"/>
      <c r="L142" s="216"/>
      <c r="M142" s="220"/>
      <c r="N142" s="221"/>
      <c r="O142" s="222"/>
      <c r="P142" s="222"/>
      <c r="Q142" s="222"/>
      <c r="R142" s="222"/>
      <c r="S142" s="222"/>
      <c r="T142" s="222"/>
      <c r="U142" s="222"/>
      <c r="V142" s="222"/>
      <c r="W142" s="222"/>
      <c r="X142" s="223"/>
      <c r="AT142" s="224" t="s">
        <v>154</v>
      </c>
      <c r="AU142" s="224" t="s">
        <v>87</v>
      </c>
      <c r="AV142" s="13" t="s">
        <v>87</v>
      </c>
      <c r="AW142" s="13" t="s">
        <v>5</v>
      </c>
      <c r="AX142" s="13" t="s">
        <v>78</v>
      </c>
      <c r="AY142" s="224" t="s">
        <v>130</v>
      </c>
    </row>
    <row r="143" spans="1:65" s="13" customFormat="1" ht="11.25">
      <c r="B143" s="215"/>
      <c r="C143" s="216"/>
      <c r="D143" s="201" t="s">
        <v>154</v>
      </c>
      <c r="E143" s="217" t="s">
        <v>1</v>
      </c>
      <c r="F143" s="218" t="s">
        <v>173</v>
      </c>
      <c r="G143" s="216"/>
      <c r="H143" s="219">
        <v>16</v>
      </c>
      <c r="I143" s="216"/>
      <c r="J143" s="216"/>
      <c r="K143" s="216"/>
      <c r="L143" s="216"/>
      <c r="M143" s="220"/>
      <c r="N143" s="221"/>
      <c r="O143" s="222"/>
      <c r="P143" s="222"/>
      <c r="Q143" s="222"/>
      <c r="R143" s="222"/>
      <c r="S143" s="222"/>
      <c r="T143" s="222"/>
      <c r="U143" s="222"/>
      <c r="V143" s="222"/>
      <c r="W143" s="222"/>
      <c r="X143" s="223"/>
      <c r="AT143" s="224" t="s">
        <v>154</v>
      </c>
      <c r="AU143" s="224" t="s">
        <v>87</v>
      </c>
      <c r="AV143" s="13" t="s">
        <v>87</v>
      </c>
      <c r="AW143" s="13" t="s">
        <v>5</v>
      </c>
      <c r="AX143" s="13" t="s">
        <v>78</v>
      </c>
      <c r="AY143" s="224" t="s">
        <v>130</v>
      </c>
    </row>
    <row r="144" spans="1:65" s="13" customFormat="1" ht="11.25">
      <c r="B144" s="215"/>
      <c r="C144" s="216"/>
      <c r="D144" s="201" t="s">
        <v>154</v>
      </c>
      <c r="E144" s="217" t="s">
        <v>1</v>
      </c>
      <c r="F144" s="218" t="s">
        <v>174</v>
      </c>
      <c r="G144" s="216"/>
      <c r="H144" s="219">
        <v>9</v>
      </c>
      <c r="I144" s="216"/>
      <c r="J144" s="216"/>
      <c r="K144" s="216"/>
      <c r="L144" s="216"/>
      <c r="M144" s="220"/>
      <c r="N144" s="221"/>
      <c r="O144" s="222"/>
      <c r="P144" s="222"/>
      <c r="Q144" s="222"/>
      <c r="R144" s="222"/>
      <c r="S144" s="222"/>
      <c r="T144" s="222"/>
      <c r="U144" s="222"/>
      <c r="V144" s="222"/>
      <c r="W144" s="222"/>
      <c r="X144" s="223"/>
      <c r="AT144" s="224" t="s">
        <v>154</v>
      </c>
      <c r="AU144" s="224" t="s">
        <v>87</v>
      </c>
      <c r="AV144" s="13" t="s">
        <v>87</v>
      </c>
      <c r="AW144" s="13" t="s">
        <v>5</v>
      </c>
      <c r="AX144" s="13" t="s">
        <v>78</v>
      </c>
      <c r="AY144" s="224" t="s">
        <v>130</v>
      </c>
    </row>
    <row r="145" spans="1:65" s="14" customFormat="1" ht="11.25">
      <c r="B145" s="225"/>
      <c r="C145" s="226"/>
      <c r="D145" s="201" t="s">
        <v>154</v>
      </c>
      <c r="E145" s="227" t="s">
        <v>1</v>
      </c>
      <c r="F145" s="228" t="s">
        <v>175</v>
      </c>
      <c r="G145" s="226"/>
      <c r="H145" s="229">
        <v>295.3</v>
      </c>
      <c r="I145" s="226"/>
      <c r="J145" s="226"/>
      <c r="K145" s="226"/>
      <c r="L145" s="226"/>
      <c r="M145" s="230"/>
      <c r="N145" s="231"/>
      <c r="O145" s="232"/>
      <c r="P145" s="232"/>
      <c r="Q145" s="232"/>
      <c r="R145" s="232"/>
      <c r="S145" s="232"/>
      <c r="T145" s="232"/>
      <c r="U145" s="232"/>
      <c r="V145" s="232"/>
      <c r="W145" s="232"/>
      <c r="X145" s="233"/>
      <c r="AT145" s="234" t="s">
        <v>154</v>
      </c>
      <c r="AU145" s="234" t="s">
        <v>87</v>
      </c>
      <c r="AV145" s="14" t="s">
        <v>136</v>
      </c>
      <c r="AW145" s="14" t="s">
        <v>5</v>
      </c>
      <c r="AX145" s="14" t="s">
        <v>85</v>
      </c>
      <c r="AY145" s="234" t="s">
        <v>130</v>
      </c>
    </row>
    <row r="146" spans="1:65" s="2" customFormat="1" ht="33" customHeight="1">
      <c r="A146" s="30"/>
      <c r="B146" s="31"/>
      <c r="C146" s="187" t="s">
        <v>176</v>
      </c>
      <c r="D146" s="187" t="s">
        <v>132</v>
      </c>
      <c r="E146" s="188" t="s">
        <v>177</v>
      </c>
      <c r="F146" s="189" t="s">
        <v>178</v>
      </c>
      <c r="G146" s="190" t="s">
        <v>168</v>
      </c>
      <c r="H146" s="191">
        <v>295.3</v>
      </c>
      <c r="I146" s="192">
        <v>0</v>
      </c>
      <c r="J146" s="192"/>
      <c r="K146" s="192">
        <f>ROUND(P146*H146,2)</f>
        <v>0</v>
      </c>
      <c r="L146" s="193"/>
      <c r="M146" s="35"/>
      <c r="N146" s="194" t="s">
        <v>1</v>
      </c>
      <c r="O146" s="195" t="s">
        <v>41</v>
      </c>
      <c r="P146" s="196">
        <f>I146+J146</f>
        <v>0</v>
      </c>
      <c r="Q146" s="196">
        <f>ROUND(I146*H146,2)</f>
        <v>0</v>
      </c>
      <c r="R146" s="196">
        <f>ROUND(J146*H146,2)</f>
        <v>0</v>
      </c>
      <c r="S146" s="197">
        <v>9.9000000000000005E-2</v>
      </c>
      <c r="T146" s="197">
        <f>S146*H146</f>
        <v>29.234700000000004</v>
      </c>
      <c r="U146" s="197">
        <v>0</v>
      </c>
      <c r="V146" s="197">
        <f>U146*H146</f>
        <v>0</v>
      </c>
      <c r="W146" s="197">
        <v>0</v>
      </c>
      <c r="X146" s="198">
        <f>W146*H146</f>
        <v>0</v>
      </c>
      <c r="Y146" s="30"/>
      <c r="Z146" s="30"/>
      <c r="AA146" s="30"/>
      <c r="AB146" s="30"/>
      <c r="AC146" s="30"/>
      <c r="AD146" s="30"/>
      <c r="AE146" s="30"/>
      <c r="AR146" s="199" t="s">
        <v>136</v>
      </c>
      <c r="AT146" s="199" t="s">
        <v>132</v>
      </c>
      <c r="AU146" s="199" t="s">
        <v>87</v>
      </c>
      <c r="AY146" s="16" t="s">
        <v>130</v>
      </c>
      <c r="BE146" s="200">
        <f>IF(O146="základní",K146,0)</f>
        <v>0</v>
      </c>
      <c r="BF146" s="200">
        <f>IF(O146="snížená",K146,0)</f>
        <v>0</v>
      </c>
      <c r="BG146" s="200">
        <f>IF(O146="zákl. přenesená",K146,0)</f>
        <v>0</v>
      </c>
      <c r="BH146" s="200">
        <f>IF(O146="sníž. přenesená",K146,0)</f>
        <v>0</v>
      </c>
      <c r="BI146" s="200">
        <f>IF(O146="nulová",K146,0)</f>
        <v>0</v>
      </c>
      <c r="BJ146" s="16" t="s">
        <v>85</v>
      </c>
      <c r="BK146" s="200">
        <f>ROUND(P146*H146,2)</f>
        <v>0</v>
      </c>
      <c r="BL146" s="16" t="s">
        <v>136</v>
      </c>
      <c r="BM146" s="199" t="s">
        <v>179</v>
      </c>
    </row>
    <row r="147" spans="1:65" s="2" customFormat="1" ht="39">
      <c r="A147" s="30"/>
      <c r="B147" s="31"/>
      <c r="C147" s="32"/>
      <c r="D147" s="201" t="s">
        <v>138</v>
      </c>
      <c r="E147" s="32"/>
      <c r="F147" s="202" t="s">
        <v>180</v>
      </c>
      <c r="G147" s="32"/>
      <c r="H147" s="32"/>
      <c r="I147" s="32"/>
      <c r="J147" s="32"/>
      <c r="K147" s="32"/>
      <c r="L147" s="32"/>
      <c r="M147" s="35"/>
      <c r="N147" s="203"/>
      <c r="O147" s="204"/>
      <c r="P147" s="67"/>
      <c r="Q147" s="67"/>
      <c r="R147" s="67"/>
      <c r="S147" s="67"/>
      <c r="T147" s="67"/>
      <c r="U147" s="67"/>
      <c r="V147" s="67"/>
      <c r="W147" s="67"/>
      <c r="X147" s="68"/>
      <c r="Y147" s="30"/>
      <c r="Z147" s="30"/>
      <c r="AA147" s="30"/>
      <c r="AB147" s="30"/>
      <c r="AC147" s="30"/>
      <c r="AD147" s="30"/>
      <c r="AE147" s="30"/>
      <c r="AT147" s="16" t="s">
        <v>138</v>
      </c>
      <c r="AU147" s="16" t="s">
        <v>87</v>
      </c>
    </row>
    <row r="148" spans="1:65" s="2" customFormat="1" ht="19.5">
      <c r="A148" s="30"/>
      <c r="B148" s="31"/>
      <c r="C148" s="32"/>
      <c r="D148" s="201" t="s">
        <v>140</v>
      </c>
      <c r="E148" s="32"/>
      <c r="F148" s="205" t="s">
        <v>181</v>
      </c>
      <c r="G148" s="32"/>
      <c r="H148" s="32"/>
      <c r="I148" s="32"/>
      <c r="J148" s="32"/>
      <c r="K148" s="32"/>
      <c r="L148" s="32"/>
      <c r="M148" s="35"/>
      <c r="N148" s="203"/>
      <c r="O148" s="204"/>
      <c r="P148" s="67"/>
      <c r="Q148" s="67"/>
      <c r="R148" s="67"/>
      <c r="S148" s="67"/>
      <c r="T148" s="67"/>
      <c r="U148" s="67"/>
      <c r="V148" s="67"/>
      <c r="W148" s="67"/>
      <c r="X148" s="68"/>
      <c r="Y148" s="30"/>
      <c r="Z148" s="30"/>
      <c r="AA148" s="30"/>
      <c r="AB148" s="30"/>
      <c r="AC148" s="30"/>
      <c r="AD148" s="30"/>
      <c r="AE148" s="30"/>
      <c r="AT148" s="16" t="s">
        <v>140</v>
      </c>
      <c r="AU148" s="16" t="s">
        <v>87</v>
      </c>
    </row>
    <row r="149" spans="1:65" s="13" customFormat="1" ht="11.25">
      <c r="B149" s="215"/>
      <c r="C149" s="216"/>
      <c r="D149" s="201" t="s">
        <v>154</v>
      </c>
      <c r="E149" s="217" t="s">
        <v>1</v>
      </c>
      <c r="F149" s="218" t="s">
        <v>172</v>
      </c>
      <c r="G149" s="216"/>
      <c r="H149" s="219">
        <v>270.3</v>
      </c>
      <c r="I149" s="216"/>
      <c r="J149" s="216"/>
      <c r="K149" s="216"/>
      <c r="L149" s="216"/>
      <c r="M149" s="220"/>
      <c r="N149" s="221"/>
      <c r="O149" s="222"/>
      <c r="P149" s="222"/>
      <c r="Q149" s="222"/>
      <c r="R149" s="222"/>
      <c r="S149" s="222"/>
      <c r="T149" s="222"/>
      <c r="U149" s="222"/>
      <c r="V149" s="222"/>
      <c r="W149" s="222"/>
      <c r="X149" s="223"/>
      <c r="AT149" s="224" t="s">
        <v>154</v>
      </c>
      <c r="AU149" s="224" t="s">
        <v>87</v>
      </c>
      <c r="AV149" s="13" t="s">
        <v>87</v>
      </c>
      <c r="AW149" s="13" t="s">
        <v>5</v>
      </c>
      <c r="AX149" s="13" t="s">
        <v>78</v>
      </c>
      <c r="AY149" s="224" t="s">
        <v>130</v>
      </c>
    </row>
    <row r="150" spans="1:65" s="13" customFormat="1" ht="11.25">
      <c r="B150" s="215"/>
      <c r="C150" s="216"/>
      <c r="D150" s="201" t="s">
        <v>154</v>
      </c>
      <c r="E150" s="217" t="s">
        <v>1</v>
      </c>
      <c r="F150" s="218" t="s">
        <v>173</v>
      </c>
      <c r="G150" s="216"/>
      <c r="H150" s="219">
        <v>16</v>
      </c>
      <c r="I150" s="216"/>
      <c r="J150" s="216"/>
      <c r="K150" s="216"/>
      <c r="L150" s="216"/>
      <c r="M150" s="220"/>
      <c r="N150" s="221"/>
      <c r="O150" s="222"/>
      <c r="P150" s="222"/>
      <c r="Q150" s="222"/>
      <c r="R150" s="222"/>
      <c r="S150" s="222"/>
      <c r="T150" s="222"/>
      <c r="U150" s="222"/>
      <c r="V150" s="222"/>
      <c r="W150" s="222"/>
      <c r="X150" s="223"/>
      <c r="AT150" s="224" t="s">
        <v>154</v>
      </c>
      <c r="AU150" s="224" t="s">
        <v>87</v>
      </c>
      <c r="AV150" s="13" t="s">
        <v>87</v>
      </c>
      <c r="AW150" s="13" t="s">
        <v>5</v>
      </c>
      <c r="AX150" s="13" t="s">
        <v>78</v>
      </c>
      <c r="AY150" s="224" t="s">
        <v>130</v>
      </c>
    </row>
    <row r="151" spans="1:65" s="13" customFormat="1" ht="11.25">
      <c r="B151" s="215"/>
      <c r="C151" s="216"/>
      <c r="D151" s="201" t="s">
        <v>154</v>
      </c>
      <c r="E151" s="217" t="s">
        <v>1</v>
      </c>
      <c r="F151" s="218" t="s">
        <v>174</v>
      </c>
      <c r="G151" s="216"/>
      <c r="H151" s="219">
        <v>9</v>
      </c>
      <c r="I151" s="216"/>
      <c r="J151" s="216"/>
      <c r="K151" s="216"/>
      <c r="L151" s="216"/>
      <c r="M151" s="220"/>
      <c r="N151" s="221"/>
      <c r="O151" s="222"/>
      <c r="P151" s="222"/>
      <c r="Q151" s="222"/>
      <c r="R151" s="222"/>
      <c r="S151" s="222"/>
      <c r="T151" s="222"/>
      <c r="U151" s="222"/>
      <c r="V151" s="222"/>
      <c r="W151" s="222"/>
      <c r="X151" s="223"/>
      <c r="AT151" s="224" t="s">
        <v>154</v>
      </c>
      <c r="AU151" s="224" t="s">
        <v>87</v>
      </c>
      <c r="AV151" s="13" t="s">
        <v>87</v>
      </c>
      <c r="AW151" s="13" t="s">
        <v>5</v>
      </c>
      <c r="AX151" s="13" t="s">
        <v>78</v>
      </c>
      <c r="AY151" s="224" t="s">
        <v>130</v>
      </c>
    </row>
    <row r="152" spans="1:65" s="14" customFormat="1" ht="11.25">
      <c r="B152" s="225"/>
      <c r="C152" s="226"/>
      <c r="D152" s="201" t="s">
        <v>154</v>
      </c>
      <c r="E152" s="227" t="s">
        <v>1</v>
      </c>
      <c r="F152" s="228" t="s">
        <v>175</v>
      </c>
      <c r="G152" s="226"/>
      <c r="H152" s="229">
        <v>295.3</v>
      </c>
      <c r="I152" s="226"/>
      <c r="J152" s="226"/>
      <c r="K152" s="226"/>
      <c r="L152" s="226"/>
      <c r="M152" s="230"/>
      <c r="N152" s="231"/>
      <c r="O152" s="232"/>
      <c r="P152" s="232"/>
      <c r="Q152" s="232"/>
      <c r="R152" s="232"/>
      <c r="S152" s="232"/>
      <c r="T152" s="232"/>
      <c r="U152" s="232"/>
      <c r="V152" s="232"/>
      <c r="W152" s="232"/>
      <c r="X152" s="233"/>
      <c r="AT152" s="234" t="s">
        <v>154</v>
      </c>
      <c r="AU152" s="234" t="s">
        <v>87</v>
      </c>
      <c r="AV152" s="14" t="s">
        <v>136</v>
      </c>
      <c r="AW152" s="14" t="s">
        <v>5</v>
      </c>
      <c r="AX152" s="14" t="s">
        <v>85</v>
      </c>
      <c r="AY152" s="234" t="s">
        <v>130</v>
      </c>
    </row>
    <row r="153" spans="1:65" s="2" customFormat="1" ht="16.5" customHeight="1">
      <c r="A153" s="30"/>
      <c r="B153" s="31"/>
      <c r="C153" s="206" t="s">
        <v>151</v>
      </c>
      <c r="D153" s="206" t="s">
        <v>147</v>
      </c>
      <c r="E153" s="207" t="s">
        <v>182</v>
      </c>
      <c r="F153" s="208" t="s">
        <v>183</v>
      </c>
      <c r="G153" s="209" t="s">
        <v>168</v>
      </c>
      <c r="H153" s="210">
        <v>270.3</v>
      </c>
      <c r="I153" s="211"/>
      <c r="J153" s="212"/>
      <c r="K153" s="211">
        <f>ROUND(P153*H153,2)</f>
        <v>0</v>
      </c>
      <c r="L153" s="212"/>
      <c r="M153" s="213"/>
      <c r="N153" s="214" t="s">
        <v>1</v>
      </c>
      <c r="O153" s="195" t="s">
        <v>41</v>
      </c>
      <c r="P153" s="196">
        <f>I153+J153</f>
        <v>0</v>
      </c>
      <c r="Q153" s="196">
        <f>ROUND(I153*H153,2)</f>
        <v>0</v>
      </c>
      <c r="R153" s="196">
        <f>ROUND(J153*H153,2)</f>
        <v>0</v>
      </c>
      <c r="S153" s="197">
        <v>0</v>
      </c>
      <c r="T153" s="197">
        <f>S153*H153</f>
        <v>0</v>
      </c>
      <c r="U153" s="197">
        <v>0</v>
      </c>
      <c r="V153" s="197">
        <f>U153*H153</f>
        <v>0</v>
      </c>
      <c r="W153" s="197">
        <v>0</v>
      </c>
      <c r="X153" s="198">
        <f>W153*H153</f>
        <v>0</v>
      </c>
      <c r="Y153" s="30"/>
      <c r="Z153" s="30"/>
      <c r="AA153" s="30"/>
      <c r="AB153" s="30"/>
      <c r="AC153" s="30"/>
      <c r="AD153" s="30"/>
      <c r="AE153" s="30"/>
      <c r="AR153" s="199" t="s">
        <v>151</v>
      </c>
      <c r="AT153" s="199" t="s">
        <v>147</v>
      </c>
      <c r="AU153" s="199" t="s">
        <v>87</v>
      </c>
      <c r="AY153" s="16" t="s">
        <v>130</v>
      </c>
      <c r="BE153" s="200">
        <f>IF(O153="základní",K153,0)</f>
        <v>0</v>
      </c>
      <c r="BF153" s="200">
        <f>IF(O153="snížená",K153,0)</f>
        <v>0</v>
      </c>
      <c r="BG153" s="200">
        <f>IF(O153="zákl. přenesená",K153,0)</f>
        <v>0</v>
      </c>
      <c r="BH153" s="200">
        <f>IF(O153="sníž. přenesená",K153,0)</f>
        <v>0</v>
      </c>
      <c r="BI153" s="200">
        <f>IF(O153="nulová",K153,0)</f>
        <v>0</v>
      </c>
      <c r="BJ153" s="16" t="s">
        <v>85</v>
      </c>
      <c r="BK153" s="200">
        <f>ROUND(P153*H153,2)</f>
        <v>0</v>
      </c>
      <c r="BL153" s="16" t="s">
        <v>136</v>
      </c>
      <c r="BM153" s="199" t="s">
        <v>184</v>
      </c>
    </row>
    <row r="154" spans="1:65" s="2" customFormat="1" ht="11.25">
      <c r="A154" s="30"/>
      <c r="B154" s="31"/>
      <c r="C154" s="32"/>
      <c r="D154" s="201" t="s">
        <v>138</v>
      </c>
      <c r="E154" s="32"/>
      <c r="F154" s="202" t="s">
        <v>183</v>
      </c>
      <c r="G154" s="32"/>
      <c r="H154" s="32"/>
      <c r="I154" s="32"/>
      <c r="J154" s="32"/>
      <c r="K154" s="32"/>
      <c r="L154" s="32"/>
      <c r="M154" s="35"/>
      <c r="N154" s="203"/>
      <c r="O154" s="204"/>
      <c r="P154" s="67"/>
      <c r="Q154" s="67"/>
      <c r="R154" s="67"/>
      <c r="S154" s="67"/>
      <c r="T154" s="67"/>
      <c r="U154" s="67"/>
      <c r="V154" s="67"/>
      <c r="W154" s="67"/>
      <c r="X154" s="68"/>
      <c r="Y154" s="30"/>
      <c r="Z154" s="30"/>
      <c r="AA154" s="30"/>
      <c r="AB154" s="30"/>
      <c r="AC154" s="30"/>
      <c r="AD154" s="30"/>
      <c r="AE154" s="30"/>
      <c r="AT154" s="16" t="s">
        <v>138</v>
      </c>
      <c r="AU154" s="16" t="s">
        <v>87</v>
      </c>
    </row>
    <row r="155" spans="1:65" s="2" customFormat="1" ht="19.5">
      <c r="A155" s="30"/>
      <c r="B155" s="31"/>
      <c r="C155" s="32"/>
      <c r="D155" s="201" t="s">
        <v>140</v>
      </c>
      <c r="E155" s="32"/>
      <c r="F155" s="205" t="s">
        <v>185</v>
      </c>
      <c r="G155" s="32"/>
      <c r="H155" s="32"/>
      <c r="I155" s="32"/>
      <c r="J155" s="32"/>
      <c r="K155" s="32"/>
      <c r="L155" s="32"/>
      <c r="M155" s="35"/>
      <c r="N155" s="203"/>
      <c r="O155" s="204"/>
      <c r="P155" s="67"/>
      <c r="Q155" s="67"/>
      <c r="R155" s="67"/>
      <c r="S155" s="67"/>
      <c r="T155" s="67"/>
      <c r="U155" s="67"/>
      <c r="V155" s="67"/>
      <c r="W155" s="67"/>
      <c r="X155" s="68"/>
      <c r="Y155" s="30"/>
      <c r="Z155" s="30"/>
      <c r="AA155" s="30"/>
      <c r="AB155" s="30"/>
      <c r="AC155" s="30"/>
      <c r="AD155" s="30"/>
      <c r="AE155" s="30"/>
      <c r="AT155" s="16" t="s">
        <v>140</v>
      </c>
      <c r="AU155" s="16" t="s">
        <v>87</v>
      </c>
    </row>
    <row r="156" spans="1:65" s="13" customFormat="1" ht="11.25">
      <c r="B156" s="215"/>
      <c r="C156" s="216"/>
      <c r="D156" s="201" t="s">
        <v>154</v>
      </c>
      <c r="E156" s="217" t="s">
        <v>1</v>
      </c>
      <c r="F156" s="218" t="s">
        <v>172</v>
      </c>
      <c r="G156" s="216"/>
      <c r="H156" s="219">
        <v>270.3</v>
      </c>
      <c r="I156" s="216"/>
      <c r="J156" s="216"/>
      <c r="K156" s="216"/>
      <c r="L156" s="216"/>
      <c r="M156" s="220"/>
      <c r="N156" s="221"/>
      <c r="O156" s="222"/>
      <c r="P156" s="222"/>
      <c r="Q156" s="222"/>
      <c r="R156" s="222"/>
      <c r="S156" s="222"/>
      <c r="T156" s="222"/>
      <c r="U156" s="222"/>
      <c r="V156" s="222"/>
      <c r="W156" s="222"/>
      <c r="X156" s="223"/>
      <c r="AT156" s="224" t="s">
        <v>154</v>
      </c>
      <c r="AU156" s="224" t="s">
        <v>87</v>
      </c>
      <c r="AV156" s="13" t="s">
        <v>87</v>
      </c>
      <c r="AW156" s="13" t="s">
        <v>5</v>
      </c>
      <c r="AX156" s="13" t="s">
        <v>85</v>
      </c>
      <c r="AY156" s="224" t="s">
        <v>130</v>
      </c>
    </row>
    <row r="157" spans="1:65" s="2" customFormat="1" ht="21.75" customHeight="1">
      <c r="A157" s="30"/>
      <c r="B157" s="31"/>
      <c r="C157" s="206" t="s">
        <v>186</v>
      </c>
      <c r="D157" s="206" t="s">
        <v>147</v>
      </c>
      <c r="E157" s="207" t="s">
        <v>187</v>
      </c>
      <c r="F157" s="208" t="s">
        <v>188</v>
      </c>
      <c r="G157" s="209" t="s">
        <v>168</v>
      </c>
      <c r="H157" s="210">
        <v>16</v>
      </c>
      <c r="I157" s="211"/>
      <c r="J157" s="212"/>
      <c r="K157" s="211">
        <f>ROUND(P157*H157,2)</f>
        <v>0</v>
      </c>
      <c r="L157" s="212"/>
      <c r="M157" s="213"/>
      <c r="N157" s="214" t="s">
        <v>1</v>
      </c>
      <c r="O157" s="195" t="s">
        <v>41</v>
      </c>
      <c r="P157" s="196">
        <f>I157+J157</f>
        <v>0</v>
      </c>
      <c r="Q157" s="196">
        <f>ROUND(I157*H157,2)</f>
        <v>0</v>
      </c>
      <c r="R157" s="196">
        <f>ROUND(J157*H157,2)</f>
        <v>0</v>
      </c>
      <c r="S157" s="197">
        <v>0</v>
      </c>
      <c r="T157" s="197">
        <f>S157*H157</f>
        <v>0</v>
      </c>
      <c r="U157" s="197">
        <v>0</v>
      </c>
      <c r="V157" s="197">
        <f>U157*H157</f>
        <v>0</v>
      </c>
      <c r="W157" s="197">
        <v>0</v>
      </c>
      <c r="X157" s="198">
        <f>W157*H157</f>
        <v>0</v>
      </c>
      <c r="Y157" s="30"/>
      <c r="Z157" s="30"/>
      <c r="AA157" s="30"/>
      <c r="AB157" s="30"/>
      <c r="AC157" s="30"/>
      <c r="AD157" s="30"/>
      <c r="AE157" s="30"/>
      <c r="AR157" s="199" t="s">
        <v>151</v>
      </c>
      <c r="AT157" s="199" t="s">
        <v>147</v>
      </c>
      <c r="AU157" s="199" t="s">
        <v>87</v>
      </c>
      <c r="AY157" s="16" t="s">
        <v>130</v>
      </c>
      <c r="BE157" s="200">
        <f>IF(O157="základní",K157,0)</f>
        <v>0</v>
      </c>
      <c r="BF157" s="200">
        <f>IF(O157="snížená",K157,0)</f>
        <v>0</v>
      </c>
      <c r="BG157" s="200">
        <f>IF(O157="zákl. přenesená",K157,0)</f>
        <v>0</v>
      </c>
      <c r="BH157" s="200">
        <f>IF(O157="sníž. přenesená",K157,0)</f>
        <v>0</v>
      </c>
      <c r="BI157" s="200">
        <f>IF(O157="nulová",K157,0)</f>
        <v>0</v>
      </c>
      <c r="BJ157" s="16" t="s">
        <v>85</v>
      </c>
      <c r="BK157" s="200">
        <f>ROUND(P157*H157,2)</f>
        <v>0</v>
      </c>
      <c r="BL157" s="16" t="s">
        <v>136</v>
      </c>
      <c r="BM157" s="199" t="s">
        <v>189</v>
      </c>
    </row>
    <row r="158" spans="1:65" s="2" customFormat="1" ht="11.25">
      <c r="A158" s="30"/>
      <c r="B158" s="31"/>
      <c r="C158" s="32"/>
      <c r="D158" s="201" t="s">
        <v>138</v>
      </c>
      <c r="E158" s="32"/>
      <c r="F158" s="202" t="s">
        <v>188</v>
      </c>
      <c r="G158" s="32"/>
      <c r="H158" s="32"/>
      <c r="I158" s="32"/>
      <c r="J158" s="32"/>
      <c r="K158" s="32"/>
      <c r="L158" s="32"/>
      <c r="M158" s="35"/>
      <c r="N158" s="203"/>
      <c r="O158" s="204"/>
      <c r="P158" s="67"/>
      <c r="Q158" s="67"/>
      <c r="R158" s="67"/>
      <c r="S158" s="67"/>
      <c r="T158" s="67"/>
      <c r="U158" s="67"/>
      <c r="V158" s="67"/>
      <c r="W158" s="67"/>
      <c r="X158" s="68"/>
      <c r="Y158" s="30"/>
      <c r="Z158" s="30"/>
      <c r="AA158" s="30"/>
      <c r="AB158" s="30"/>
      <c r="AC158" s="30"/>
      <c r="AD158" s="30"/>
      <c r="AE158" s="30"/>
      <c r="AT158" s="16" t="s">
        <v>138</v>
      </c>
      <c r="AU158" s="16" t="s">
        <v>87</v>
      </c>
    </row>
    <row r="159" spans="1:65" s="2" customFormat="1" ht="19.5">
      <c r="A159" s="30"/>
      <c r="B159" s="31"/>
      <c r="C159" s="32"/>
      <c r="D159" s="201" t="s">
        <v>140</v>
      </c>
      <c r="E159" s="32"/>
      <c r="F159" s="205" t="s">
        <v>190</v>
      </c>
      <c r="G159" s="32"/>
      <c r="H159" s="32"/>
      <c r="I159" s="32"/>
      <c r="J159" s="32"/>
      <c r="K159" s="32"/>
      <c r="L159" s="32"/>
      <c r="M159" s="35"/>
      <c r="N159" s="203"/>
      <c r="O159" s="204"/>
      <c r="P159" s="67"/>
      <c r="Q159" s="67"/>
      <c r="R159" s="67"/>
      <c r="S159" s="67"/>
      <c r="T159" s="67"/>
      <c r="U159" s="67"/>
      <c r="V159" s="67"/>
      <c r="W159" s="67"/>
      <c r="X159" s="68"/>
      <c r="Y159" s="30"/>
      <c r="Z159" s="30"/>
      <c r="AA159" s="30"/>
      <c r="AB159" s="30"/>
      <c r="AC159" s="30"/>
      <c r="AD159" s="30"/>
      <c r="AE159" s="30"/>
      <c r="AT159" s="16" t="s">
        <v>140</v>
      </c>
      <c r="AU159" s="16" t="s">
        <v>87</v>
      </c>
    </row>
    <row r="160" spans="1:65" s="13" customFormat="1" ht="11.25">
      <c r="B160" s="215"/>
      <c r="C160" s="216"/>
      <c r="D160" s="201" t="s">
        <v>154</v>
      </c>
      <c r="E160" s="217" t="s">
        <v>1</v>
      </c>
      <c r="F160" s="218" t="s">
        <v>173</v>
      </c>
      <c r="G160" s="216"/>
      <c r="H160" s="219">
        <v>16</v>
      </c>
      <c r="I160" s="216"/>
      <c r="J160" s="216"/>
      <c r="K160" s="216"/>
      <c r="L160" s="216"/>
      <c r="M160" s="220"/>
      <c r="N160" s="221"/>
      <c r="O160" s="222"/>
      <c r="P160" s="222"/>
      <c r="Q160" s="222"/>
      <c r="R160" s="222"/>
      <c r="S160" s="222"/>
      <c r="T160" s="222"/>
      <c r="U160" s="222"/>
      <c r="V160" s="222"/>
      <c r="W160" s="222"/>
      <c r="X160" s="223"/>
      <c r="AT160" s="224" t="s">
        <v>154</v>
      </c>
      <c r="AU160" s="224" t="s">
        <v>87</v>
      </c>
      <c r="AV160" s="13" t="s">
        <v>87</v>
      </c>
      <c r="AW160" s="13" t="s">
        <v>5</v>
      </c>
      <c r="AX160" s="13" t="s">
        <v>85</v>
      </c>
      <c r="AY160" s="224" t="s">
        <v>130</v>
      </c>
    </row>
    <row r="161" spans="1:65" s="2" customFormat="1" ht="21.75" customHeight="1">
      <c r="A161" s="30"/>
      <c r="B161" s="31"/>
      <c r="C161" s="187" t="s">
        <v>191</v>
      </c>
      <c r="D161" s="187" t="s">
        <v>132</v>
      </c>
      <c r="E161" s="188" t="s">
        <v>192</v>
      </c>
      <c r="F161" s="189" t="s">
        <v>193</v>
      </c>
      <c r="G161" s="190" t="s">
        <v>135</v>
      </c>
      <c r="H161" s="191">
        <v>2473</v>
      </c>
      <c r="I161" s="192">
        <v>0</v>
      </c>
      <c r="J161" s="192"/>
      <c r="K161" s="192">
        <f>ROUND(P161*H161,2)</f>
        <v>0</v>
      </c>
      <c r="L161" s="193"/>
      <c r="M161" s="35"/>
      <c r="N161" s="194" t="s">
        <v>1</v>
      </c>
      <c r="O161" s="195" t="s">
        <v>41</v>
      </c>
      <c r="P161" s="196">
        <f>I161+J161</f>
        <v>0</v>
      </c>
      <c r="Q161" s="196">
        <f>ROUND(I161*H161,2)</f>
        <v>0</v>
      </c>
      <c r="R161" s="196">
        <f>ROUND(J161*H161,2)</f>
        <v>0</v>
      </c>
      <c r="S161" s="197">
        <v>7.0000000000000001E-3</v>
      </c>
      <c r="T161" s="197">
        <f>S161*H161</f>
        <v>17.311</v>
      </c>
      <c r="U161" s="197">
        <v>0</v>
      </c>
      <c r="V161" s="197">
        <f>U161*H161</f>
        <v>0</v>
      </c>
      <c r="W161" s="197">
        <v>0</v>
      </c>
      <c r="X161" s="198">
        <f>W161*H161</f>
        <v>0</v>
      </c>
      <c r="Y161" s="30"/>
      <c r="Z161" s="30"/>
      <c r="AA161" s="30"/>
      <c r="AB161" s="30"/>
      <c r="AC161" s="30"/>
      <c r="AD161" s="30"/>
      <c r="AE161" s="30"/>
      <c r="AR161" s="199" t="s">
        <v>136</v>
      </c>
      <c r="AT161" s="199" t="s">
        <v>132</v>
      </c>
      <c r="AU161" s="199" t="s">
        <v>87</v>
      </c>
      <c r="AY161" s="16" t="s">
        <v>130</v>
      </c>
      <c r="BE161" s="200">
        <f>IF(O161="základní",K161,0)</f>
        <v>0</v>
      </c>
      <c r="BF161" s="200">
        <f>IF(O161="snížená",K161,0)</f>
        <v>0</v>
      </c>
      <c r="BG161" s="200">
        <f>IF(O161="zákl. přenesená",K161,0)</f>
        <v>0</v>
      </c>
      <c r="BH161" s="200">
        <f>IF(O161="sníž. přenesená",K161,0)</f>
        <v>0</v>
      </c>
      <c r="BI161" s="200">
        <f>IF(O161="nulová",K161,0)</f>
        <v>0</v>
      </c>
      <c r="BJ161" s="16" t="s">
        <v>85</v>
      </c>
      <c r="BK161" s="200">
        <f>ROUND(P161*H161,2)</f>
        <v>0</v>
      </c>
      <c r="BL161" s="16" t="s">
        <v>136</v>
      </c>
      <c r="BM161" s="199" t="s">
        <v>194</v>
      </c>
    </row>
    <row r="162" spans="1:65" s="2" customFormat="1" ht="19.5">
      <c r="A162" s="30"/>
      <c r="B162" s="31"/>
      <c r="C162" s="32"/>
      <c r="D162" s="201" t="s">
        <v>138</v>
      </c>
      <c r="E162" s="32"/>
      <c r="F162" s="202" t="s">
        <v>195</v>
      </c>
      <c r="G162" s="32"/>
      <c r="H162" s="32"/>
      <c r="I162" s="32"/>
      <c r="J162" s="32"/>
      <c r="K162" s="32"/>
      <c r="L162" s="32"/>
      <c r="M162" s="35"/>
      <c r="N162" s="203"/>
      <c r="O162" s="204"/>
      <c r="P162" s="67"/>
      <c r="Q162" s="67"/>
      <c r="R162" s="67"/>
      <c r="S162" s="67"/>
      <c r="T162" s="67"/>
      <c r="U162" s="67"/>
      <c r="V162" s="67"/>
      <c r="W162" s="67"/>
      <c r="X162" s="68"/>
      <c r="Y162" s="30"/>
      <c r="Z162" s="30"/>
      <c r="AA162" s="30"/>
      <c r="AB162" s="30"/>
      <c r="AC162" s="30"/>
      <c r="AD162" s="30"/>
      <c r="AE162" s="30"/>
      <c r="AT162" s="16" t="s">
        <v>138</v>
      </c>
      <c r="AU162" s="16" t="s">
        <v>87</v>
      </c>
    </row>
    <row r="163" spans="1:65" s="2" customFormat="1" ht="19.5">
      <c r="A163" s="30"/>
      <c r="B163" s="31"/>
      <c r="C163" s="32"/>
      <c r="D163" s="201" t="s">
        <v>140</v>
      </c>
      <c r="E163" s="32"/>
      <c r="F163" s="205" t="s">
        <v>196</v>
      </c>
      <c r="G163" s="32"/>
      <c r="H163" s="32"/>
      <c r="I163" s="32"/>
      <c r="J163" s="32"/>
      <c r="K163" s="32"/>
      <c r="L163" s="32"/>
      <c r="M163" s="35"/>
      <c r="N163" s="203"/>
      <c r="O163" s="204"/>
      <c r="P163" s="67"/>
      <c r="Q163" s="67"/>
      <c r="R163" s="67"/>
      <c r="S163" s="67"/>
      <c r="T163" s="67"/>
      <c r="U163" s="67"/>
      <c r="V163" s="67"/>
      <c r="W163" s="67"/>
      <c r="X163" s="68"/>
      <c r="Y163" s="30"/>
      <c r="Z163" s="30"/>
      <c r="AA163" s="30"/>
      <c r="AB163" s="30"/>
      <c r="AC163" s="30"/>
      <c r="AD163" s="30"/>
      <c r="AE163" s="30"/>
      <c r="AT163" s="16" t="s">
        <v>140</v>
      </c>
      <c r="AU163" s="16" t="s">
        <v>87</v>
      </c>
    </row>
    <row r="164" spans="1:65" s="13" customFormat="1" ht="11.25">
      <c r="B164" s="215"/>
      <c r="C164" s="216"/>
      <c r="D164" s="201" t="s">
        <v>154</v>
      </c>
      <c r="E164" s="217" t="s">
        <v>1</v>
      </c>
      <c r="F164" s="218" t="s">
        <v>197</v>
      </c>
      <c r="G164" s="216"/>
      <c r="H164" s="219">
        <v>2473</v>
      </c>
      <c r="I164" s="216"/>
      <c r="J164" s="216"/>
      <c r="K164" s="216"/>
      <c r="L164" s="216"/>
      <c r="M164" s="220"/>
      <c r="N164" s="221"/>
      <c r="O164" s="222"/>
      <c r="P164" s="222"/>
      <c r="Q164" s="222"/>
      <c r="R164" s="222"/>
      <c r="S164" s="222"/>
      <c r="T164" s="222"/>
      <c r="U164" s="222"/>
      <c r="V164" s="222"/>
      <c r="W164" s="222"/>
      <c r="X164" s="223"/>
      <c r="AT164" s="224" t="s">
        <v>154</v>
      </c>
      <c r="AU164" s="224" t="s">
        <v>87</v>
      </c>
      <c r="AV164" s="13" t="s">
        <v>87</v>
      </c>
      <c r="AW164" s="13" t="s">
        <v>5</v>
      </c>
      <c r="AX164" s="13" t="s">
        <v>85</v>
      </c>
      <c r="AY164" s="224" t="s">
        <v>130</v>
      </c>
    </row>
    <row r="165" spans="1:65" s="2" customFormat="1" ht="21.75" customHeight="1">
      <c r="A165" s="30"/>
      <c r="B165" s="31"/>
      <c r="C165" s="187" t="s">
        <v>198</v>
      </c>
      <c r="D165" s="187" t="s">
        <v>132</v>
      </c>
      <c r="E165" s="188" t="s">
        <v>199</v>
      </c>
      <c r="F165" s="189" t="s">
        <v>200</v>
      </c>
      <c r="G165" s="190" t="s">
        <v>135</v>
      </c>
      <c r="H165" s="191">
        <v>310</v>
      </c>
      <c r="I165" s="192">
        <v>0</v>
      </c>
      <c r="J165" s="192"/>
      <c r="K165" s="192">
        <f>ROUND(P165*H165,2)</f>
        <v>0</v>
      </c>
      <c r="L165" s="193"/>
      <c r="M165" s="35"/>
      <c r="N165" s="194" t="s">
        <v>1</v>
      </c>
      <c r="O165" s="195" t="s">
        <v>41</v>
      </c>
      <c r="P165" s="196">
        <f>I165+J165</f>
        <v>0</v>
      </c>
      <c r="Q165" s="196">
        <f>ROUND(I165*H165,2)</f>
        <v>0</v>
      </c>
      <c r="R165" s="196">
        <f>ROUND(J165*H165,2)</f>
        <v>0</v>
      </c>
      <c r="S165" s="197">
        <v>0.12</v>
      </c>
      <c r="T165" s="197">
        <f>S165*H165</f>
        <v>37.199999999999996</v>
      </c>
      <c r="U165" s="197">
        <v>0</v>
      </c>
      <c r="V165" s="197">
        <f>U165*H165</f>
        <v>0</v>
      </c>
      <c r="W165" s="197">
        <v>0</v>
      </c>
      <c r="X165" s="198">
        <f>W165*H165</f>
        <v>0</v>
      </c>
      <c r="Y165" s="30"/>
      <c r="Z165" s="30"/>
      <c r="AA165" s="30"/>
      <c r="AB165" s="30"/>
      <c r="AC165" s="30"/>
      <c r="AD165" s="30"/>
      <c r="AE165" s="30"/>
      <c r="AR165" s="199" t="s">
        <v>136</v>
      </c>
      <c r="AT165" s="199" t="s">
        <v>132</v>
      </c>
      <c r="AU165" s="199" t="s">
        <v>87</v>
      </c>
      <c r="AY165" s="16" t="s">
        <v>130</v>
      </c>
      <c r="BE165" s="200">
        <f>IF(O165="základní",K165,0)</f>
        <v>0</v>
      </c>
      <c r="BF165" s="200">
        <f>IF(O165="snížená",K165,0)</f>
        <v>0</v>
      </c>
      <c r="BG165" s="200">
        <f>IF(O165="zákl. přenesená",K165,0)</f>
        <v>0</v>
      </c>
      <c r="BH165" s="200">
        <f>IF(O165="sníž. přenesená",K165,0)</f>
        <v>0</v>
      </c>
      <c r="BI165" s="200">
        <f>IF(O165="nulová",K165,0)</f>
        <v>0</v>
      </c>
      <c r="BJ165" s="16" t="s">
        <v>85</v>
      </c>
      <c r="BK165" s="200">
        <f>ROUND(P165*H165,2)</f>
        <v>0</v>
      </c>
      <c r="BL165" s="16" t="s">
        <v>136</v>
      </c>
      <c r="BM165" s="199" t="s">
        <v>201</v>
      </c>
    </row>
    <row r="166" spans="1:65" s="2" customFormat="1" ht="19.5">
      <c r="A166" s="30"/>
      <c r="B166" s="31"/>
      <c r="C166" s="32"/>
      <c r="D166" s="201" t="s">
        <v>138</v>
      </c>
      <c r="E166" s="32"/>
      <c r="F166" s="202" t="s">
        <v>202</v>
      </c>
      <c r="G166" s="32"/>
      <c r="H166" s="32"/>
      <c r="I166" s="32"/>
      <c r="J166" s="32"/>
      <c r="K166" s="32"/>
      <c r="L166" s="32"/>
      <c r="M166" s="35"/>
      <c r="N166" s="203"/>
      <c r="O166" s="204"/>
      <c r="P166" s="67"/>
      <c r="Q166" s="67"/>
      <c r="R166" s="67"/>
      <c r="S166" s="67"/>
      <c r="T166" s="67"/>
      <c r="U166" s="67"/>
      <c r="V166" s="67"/>
      <c r="W166" s="67"/>
      <c r="X166" s="68"/>
      <c r="Y166" s="30"/>
      <c r="Z166" s="30"/>
      <c r="AA166" s="30"/>
      <c r="AB166" s="30"/>
      <c r="AC166" s="30"/>
      <c r="AD166" s="30"/>
      <c r="AE166" s="30"/>
      <c r="AT166" s="16" t="s">
        <v>138</v>
      </c>
      <c r="AU166" s="16" t="s">
        <v>87</v>
      </c>
    </row>
    <row r="167" spans="1:65" s="2" customFormat="1" ht="21.75" customHeight="1">
      <c r="A167" s="30"/>
      <c r="B167" s="31"/>
      <c r="C167" s="187" t="s">
        <v>203</v>
      </c>
      <c r="D167" s="187" t="s">
        <v>132</v>
      </c>
      <c r="E167" s="188" t="s">
        <v>204</v>
      </c>
      <c r="F167" s="189" t="s">
        <v>205</v>
      </c>
      <c r="G167" s="190" t="s">
        <v>135</v>
      </c>
      <c r="H167" s="191">
        <v>2473</v>
      </c>
      <c r="I167" s="192">
        <v>0</v>
      </c>
      <c r="J167" s="192"/>
      <c r="K167" s="192">
        <f>ROUND(P167*H167,2)</f>
        <v>0</v>
      </c>
      <c r="L167" s="193"/>
      <c r="M167" s="35"/>
      <c r="N167" s="194" t="s">
        <v>1</v>
      </c>
      <c r="O167" s="195" t="s">
        <v>41</v>
      </c>
      <c r="P167" s="196">
        <f>I167+J167</f>
        <v>0</v>
      </c>
      <c r="Q167" s="196">
        <f>ROUND(I167*H167,2)</f>
        <v>0</v>
      </c>
      <c r="R167" s="196">
        <f>ROUND(J167*H167,2)</f>
        <v>0</v>
      </c>
      <c r="S167" s="197">
        <v>1E-3</v>
      </c>
      <c r="T167" s="197">
        <f>S167*H167</f>
        <v>2.4729999999999999</v>
      </c>
      <c r="U167" s="197">
        <v>0</v>
      </c>
      <c r="V167" s="197">
        <f>U167*H167</f>
        <v>0</v>
      </c>
      <c r="W167" s="197">
        <v>0</v>
      </c>
      <c r="X167" s="198">
        <f>W167*H167</f>
        <v>0</v>
      </c>
      <c r="Y167" s="30"/>
      <c r="Z167" s="30"/>
      <c r="AA167" s="30"/>
      <c r="AB167" s="30"/>
      <c r="AC167" s="30"/>
      <c r="AD167" s="30"/>
      <c r="AE167" s="30"/>
      <c r="AR167" s="199" t="s">
        <v>136</v>
      </c>
      <c r="AT167" s="199" t="s">
        <v>132</v>
      </c>
      <c r="AU167" s="199" t="s">
        <v>87</v>
      </c>
      <c r="AY167" s="16" t="s">
        <v>130</v>
      </c>
      <c r="BE167" s="200">
        <f>IF(O167="základní",K167,0)</f>
        <v>0</v>
      </c>
      <c r="BF167" s="200">
        <f>IF(O167="snížená",K167,0)</f>
        <v>0</v>
      </c>
      <c r="BG167" s="200">
        <f>IF(O167="zákl. přenesená",K167,0)</f>
        <v>0</v>
      </c>
      <c r="BH167" s="200">
        <f>IF(O167="sníž. přenesená",K167,0)</f>
        <v>0</v>
      </c>
      <c r="BI167" s="200">
        <f>IF(O167="nulová",K167,0)</f>
        <v>0</v>
      </c>
      <c r="BJ167" s="16" t="s">
        <v>85</v>
      </c>
      <c r="BK167" s="200">
        <f>ROUND(P167*H167,2)</f>
        <v>0</v>
      </c>
      <c r="BL167" s="16" t="s">
        <v>136</v>
      </c>
      <c r="BM167" s="199" t="s">
        <v>206</v>
      </c>
    </row>
    <row r="168" spans="1:65" s="2" customFormat="1" ht="11.25">
      <c r="A168" s="30"/>
      <c r="B168" s="31"/>
      <c r="C168" s="32"/>
      <c r="D168" s="201" t="s">
        <v>138</v>
      </c>
      <c r="E168" s="32"/>
      <c r="F168" s="202" t="s">
        <v>207</v>
      </c>
      <c r="G168" s="32"/>
      <c r="H168" s="32"/>
      <c r="I168" s="32"/>
      <c r="J168" s="32"/>
      <c r="K168" s="32"/>
      <c r="L168" s="32"/>
      <c r="M168" s="35"/>
      <c r="N168" s="203"/>
      <c r="O168" s="204"/>
      <c r="P168" s="67"/>
      <c r="Q168" s="67"/>
      <c r="R168" s="67"/>
      <c r="S168" s="67"/>
      <c r="T168" s="67"/>
      <c r="U168" s="67"/>
      <c r="V168" s="67"/>
      <c r="W168" s="67"/>
      <c r="X168" s="68"/>
      <c r="Y168" s="30"/>
      <c r="Z168" s="30"/>
      <c r="AA168" s="30"/>
      <c r="AB168" s="30"/>
      <c r="AC168" s="30"/>
      <c r="AD168" s="30"/>
      <c r="AE168" s="30"/>
      <c r="AT168" s="16" t="s">
        <v>138</v>
      </c>
      <c r="AU168" s="16" t="s">
        <v>87</v>
      </c>
    </row>
    <row r="169" spans="1:65" s="2" customFormat="1" ht="19.5">
      <c r="A169" s="30"/>
      <c r="B169" s="31"/>
      <c r="C169" s="32"/>
      <c r="D169" s="201" t="s">
        <v>140</v>
      </c>
      <c r="E169" s="32"/>
      <c r="F169" s="205" t="s">
        <v>208</v>
      </c>
      <c r="G169" s="32"/>
      <c r="H169" s="32"/>
      <c r="I169" s="32"/>
      <c r="J169" s="32"/>
      <c r="K169" s="32"/>
      <c r="L169" s="32"/>
      <c r="M169" s="35"/>
      <c r="N169" s="203"/>
      <c r="O169" s="204"/>
      <c r="P169" s="67"/>
      <c r="Q169" s="67"/>
      <c r="R169" s="67"/>
      <c r="S169" s="67"/>
      <c r="T169" s="67"/>
      <c r="U169" s="67"/>
      <c r="V169" s="67"/>
      <c r="W169" s="67"/>
      <c r="X169" s="68"/>
      <c r="Y169" s="30"/>
      <c r="Z169" s="30"/>
      <c r="AA169" s="30"/>
      <c r="AB169" s="30"/>
      <c r="AC169" s="30"/>
      <c r="AD169" s="30"/>
      <c r="AE169" s="30"/>
      <c r="AT169" s="16" t="s">
        <v>140</v>
      </c>
      <c r="AU169" s="16" t="s">
        <v>87</v>
      </c>
    </row>
    <row r="170" spans="1:65" s="13" customFormat="1" ht="11.25">
      <c r="B170" s="215"/>
      <c r="C170" s="216"/>
      <c r="D170" s="201" t="s">
        <v>154</v>
      </c>
      <c r="E170" s="217" t="s">
        <v>1</v>
      </c>
      <c r="F170" s="218" t="s">
        <v>197</v>
      </c>
      <c r="G170" s="216"/>
      <c r="H170" s="219">
        <v>2473</v>
      </c>
      <c r="I170" s="216"/>
      <c r="J170" s="216"/>
      <c r="K170" s="216"/>
      <c r="L170" s="216"/>
      <c r="M170" s="220"/>
      <c r="N170" s="221"/>
      <c r="O170" s="222"/>
      <c r="P170" s="222"/>
      <c r="Q170" s="222"/>
      <c r="R170" s="222"/>
      <c r="S170" s="222"/>
      <c r="T170" s="222"/>
      <c r="U170" s="222"/>
      <c r="V170" s="222"/>
      <c r="W170" s="222"/>
      <c r="X170" s="223"/>
      <c r="AT170" s="224" t="s">
        <v>154</v>
      </c>
      <c r="AU170" s="224" t="s">
        <v>87</v>
      </c>
      <c r="AV170" s="13" t="s">
        <v>87</v>
      </c>
      <c r="AW170" s="13" t="s">
        <v>5</v>
      </c>
      <c r="AX170" s="13" t="s">
        <v>85</v>
      </c>
      <c r="AY170" s="224" t="s">
        <v>130</v>
      </c>
    </row>
    <row r="171" spans="1:65" s="2" customFormat="1" ht="16.5" customHeight="1">
      <c r="A171" s="30"/>
      <c r="B171" s="31"/>
      <c r="C171" s="187" t="s">
        <v>209</v>
      </c>
      <c r="D171" s="187" t="s">
        <v>132</v>
      </c>
      <c r="E171" s="188" t="s">
        <v>210</v>
      </c>
      <c r="F171" s="189" t="s">
        <v>211</v>
      </c>
      <c r="G171" s="190" t="s">
        <v>135</v>
      </c>
      <c r="H171" s="191">
        <v>310</v>
      </c>
      <c r="I171" s="192">
        <v>0</v>
      </c>
      <c r="J171" s="192"/>
      <c r="K171" s="192">
        <f>ROUND(P171*H171,2)</f>
        <v>0</v>
      </c>
      <c r="L171" s="193"/>
      <c r="M171" s="35"/>
      <c r="N171" s="194" t="s">
        <v>1</v>
      </c>
      <c r="O171" s="195" t="s">
        <v>41</v>
      </c>
      <c r="P171" s="196">
        <f>I171+J171</f>
        <v>0</v>
      </c>
      <c r="Q171" s="196">
        <f>ROUND(I171*H171,2)</f>
        <v>0</v>
      </c>
      <c r="R171" s="196">
        <f>ROUND(J171*H171,2)</f>
        <v>0</v>
      </c>
      <c r="S171" s="197">
        <v>2E-3</v>
      </c>
      <c r="T171" s="197">
        <f>S171*H171</f>
        <v>0.62</v>
      </c>
      <c r="U171" s="197">
        <v>0</v>
      </c>
      <c r="V171" s="197">
        <f>U171*H171</f>
        <v>0</v>
      </c>
      <c r="W171" s="197">
        <v>0</v>
      </c>
      <c r="X171" s="198">
        <f>W171*H171</f>
        <v>0</v>
      </c>
      <c r="Y171" s="30"/>
      <c r="Z171" s="30"/>
      <c r="AA171" s="30"/>
      <c r="AB171" s="30"/>
      <c r="AC171" s="30"/>
      <c r="AD171" s="30"/>
      <c r="AE171" s="30"/>
      <c r="AR171" s="199" t="s">
        <v>136</v>
      </c>
      <c r="AT171" s="199" t="s">
        <v>132</v>
      </c>
      <c r="AU171" s="199" t="s">
        <v>87</v>
      </c>
      <c r="AY171" s="16" t="s">
        <v>130</v>
      </c>
      <c r="BE171" s="200">
        <f>IF(O171="základní",K171,0)</f>
        <v>0</v>
      </c>
      <c r="BF171" s="200">
        <f>IF(O171="snížená",K171,0)</f>
        <v>0</v>
      </c>
      <c r="BG171" s="200">
        <f>IF(O171="zákl. přenesená",K171,0)</f>
        <v>0</v>
      </c>
      <c r="BH171" s="200">
        <f>IF(O171="sníž. přenesená",K171,0)</f>
        <v>0</v>
      </c>
      <c r="BI171" s="200">
        <f>IF(O171="nulová",K171,0)</f>
        <v>0</v>
      </c>
      <c r="BJ171" s="16" t="s">
        <v>85</v>
      </c>
      <c r="BK171" s="200">
        <f>ROUND(P171*H171,2)</f>
        <v>0</v>
      </c>
      <c r="BL171" s="16" t="s">
        <v>136</v>
      </c>
      <c r="BM171" s="199" t="s">
        <v>212</v>
      </c>
    </row>
    <row r="172" spans="1:65" s="2" customFormat="1" ht="11.25">
      <c r="A172" s="30"/>
      <c r="B172" s="31"/>
      <c r="C172" s="32"/>
      <c r="D172" s="201" t="s">
        <v>138</v>
      </c>
      <c r="E172" s="32"/>
      <c r="F172" s="202" t="s">
        <v>213</v>
      </c>
      <c r="G172" s="32"/>
      <c r="H172" s="32"/>
      <c r="I172" s="32"/>
      <c r="J172" s="32"/>
      <c r="K172" s="32"/>
      <c r="L172" s="32"/>
      <c r="M172" s="35"/>
      <c r="N172" s="203"/>
      <c r="O172" s="204"/>
      <c r="P172" s="67"/>
      <c r="Q172" s="67"/>
      <c r="R172" s="67"/>
      <c r="S172" s="67"/>
      <c r="T172" s="67"/>
      <c r="U172" s="67"/>
      <c r="V172" s="67"/>
      <c r="W172" s="67"/>
      <c r="X172" s="68"/>
      <c r="Y172" s="30"/>
      <c r="Z172" s="30"/>
      <c r="AA172" s="30"/>
      <c r="AB172" s="30"/>
      <c r="AC172" s="30"/>
      <c r="AD172" s="30"/>
      <c r="AE172" s="30"/>
      <c r="AT172" s="16" t="s">
        <v>138</v>
      </c>
      <c r="AU172" s="16" t="s">
        <v>87</v>
      </c>
    </row>
    <row r="173" spans="1:65" s="2" customFormat="1" ht="21.75" customHeight="1">
      <c r="A173" s="30"/>
      <c r="B173" s="31"/>
      <c r="C173" s="187" t="s">
        <v>214</v>
      </c>
      <c r="D173" s="187" t="s">
        <v>132</v>
      </c>
      <c r="E173" s="188" t="s">
        <v>215</v>
      </c>
      <c r="F173" s="189" t="s">
        <v>216</v>
      </c>
      <c r="G173" s="190" t="s">
        <v>135</v>
      </c>
      <c r="H173" s="191">
        <v>2473</v>
      </c>
      <c r="I173" s="192">
        <v>0</v>
      </c>
      <c r="J173" s="192"/>
      <c r="K173" s="192">
        <f>ROUND(P173*H173,2)</f>
        <v>0</v>
      </c>
      <c r="L173" s="193"/>
      <c r="M173" s="35"/>
      <c r="N173" s="194" t="s">
        <v>1</v>
      </c>
      <c r="O173" s="195" t="s">
        <v>41</v>
      </c>
      <c r="P173" s="196">
        <f>I173+J173</f>
        <v>0</v>
      </c>
      <c r="Q173" s="196">
        <f>ROUND(I173*H173,2)</f>
        <v>0</v>
      </c>
      <c r="R173" s="196">
        <f>ROUND(J173*H173,2)</f>
        <v>0</v>
      </c>
      <c r="S173" s="197">
        <v>1.4999999999999999E-2</v>
      </c>
      <c r="T173" s="197">
        <f>S173*H173</f>
        <v>37.094999999999999</v>
      </c>
      <c r="U173" s="197">
        <v>0</v>
      </c>
      <c r="V173" s="197">
        <f>U173*H173</f>
        <v>0</v>
      </c>
      <c r="W173" s="197">
        <v>0</v>
      </c>
      <c r="X173" s="198">
        <f>W173*H173</f>
        <v>0</v>
      </c>
      <c r="Y173" s="30"/>
      <c r="Z173" s="30"/>
      <c r="AA173" s="30"/>
      <c r="AB173" s="30"/>
      <c r="AC173" s="30"/>
      <c r="AD173" s="30"/>
      <c r="AE173" s="30"/>
      <c r="AR173" s="199" t="s">
        <v>136</v>
      </c>
      <c r="AT173" s="199" t="s">
        <v>132</v>
      </c>
      <c r="AU173" s="199" t="s">
        <v>87</v>
      </c>
      <c r="AY173" s="16" t="s">
        <v>130</v>
      </c>
      <c r="BE173" s="200">
        <f>IF(O173="základní",K173,0)</f>
        <v>0</v>
      </c>
      <c r="BF173" s="200">
        <f>IF(O173="snížená",K173,0)</f>
        <v>0</v>
      </c>
      <c r="BG173" s="200">
        <f>IF(O173="zákl. přenesená",K173,0)</f>
        <v>0</v>
      </c>
      <c r="BH173" s="200">
        <f>IF(O173="sníž. přenesená",K173,0)</f>
        <v>0</v>
      </c>
      <c r="BI173" s="200">
        <f>IF(O173="nulová",K173,0)</f>
        <v>0</v>
      </c>
      <c r="BJ173" s="16" t="s">
        <v>85</v>
      </c>
      <c r="BK173" s="200">
        <f>ROUND(P173*H173,2)</f>
        <v>0</v>
      </c>
      <c r="BL173" s="16" t="s">
        <v>136</v>
      </c>
      <c r="BM173" s="199" t="s">
        <v>217</v>
      </c>
    </row>
    <row r="174" spans="1:65" s="2" customFormat="1" ht="11.25">
      <c r="A174" s="30"/>
      <c r="B174" s="31"/>
      <c r="C174" s="32"/>
      <c r="D174" s="201" t="s">
        <v>138</v>
      </c>
      <c r="E174" s="32"/>
      <c r="F174" s="202" t="s">
        <v>218</v>
      </c>
      <c r="G174" s="32"/>
      <c r="H174" s="32"/>
      <c r="I174" s="32"/>
      <c r="J174" s="32"/>
      <c r="K174" s="32"/>
      <c r="L174" s="32"/>
      <c r="M174" s="35"/>
      <c r="N174" s="203"/>
      <c r="O174" s="204"/>
      <c r="P174" s="67"/>
      <c r="Q174" s="67"/>
      <c r="R174" s="67"/>
      <c r="S174" s="67"/>
      <c r="T174" s="67"/>
      <c r="U174" s="67"/>
      <c r="V174" s="67"/>
      <c r="W174" s="67"/>
      <c r="X174" s="68"/>
      <c r="Y174" s="30"/>
      <c r="Z174" s="30"/>
      <c r="AA174" s="30"/>
      <c r="AB174" s="30"/>
      <c r="AC174" s="30"/>
      <c r="AD174" s="30"/>
      <c r="AE174" s="30"/>
      <c r="AT174" s="16" t="s">
        <v>138</v>
      </c>
      <c r="AU174" s="16" t="s">
        <v>87</v>
      </c>
    </row>
    <row r="175" spans="1:65" s="13" customFormat="1" ht="11.25">
      <c r="B175" s="215"/>
      <c r="C175" s="216"/>
      <c r="D175" s="201" t="s">
        <v>154</v>
      </c>
      <c r="E175" s="217" t="s">
        <v>1</v>
      </c>
      <c r="F175" s="218" t="s">
        <v>197</v>
      </c>
      <c r="G175" s="216"/>
      <c r="H175" s="219">
        <v>2473</v>
      </c>
      <c r="I175" s="216"/>
      <c r="J175" s="216"/>
      <c r="K175" s="216"/>
      <c r="L175" s="216"/>
      <c r="M175" s="220"/>
      <c r="N175" s="221"/>
      <c r="O175" s="222"/>
      <c r="P175" s="222"/>
      <c r="Q175" s="222"/>
      <c r="R175" s="222"/>
      <c r="S175" s="222"/>
      <c r="T175" s="222"/>
      <c r="U175" s="222"/>
      <c r="V175" s="222"/>
      <c r="W175" s="222"/>
      <c r="X175" s="223"/>
      <c r="AT175" s="224" t="s">
        <v>154</v>
      </c>
      <c r="AU175" s="224" t="s">
        <v>87</v>
      </c>
      <c r="AV175" s="13" t="s">
        <v>87</v>
      </c>
      <c r="AW175" s="13" t="s">
        <v>5</v>
      </c>
      <c r="AX175" s="13" t="s">
        <v>85</v>
      </c>
      <c r="AY175" s="224" t="s">
        <v>130</v>
      </c>
    </row>
    <row r="176" spans="1:65" s="2" customFormat="1" ht="16.5" customHeight="1">
      <c r="A176" s="30"/>
      <c r="B176" s="31"/>
      <c r="C176" s="187" t="s">
        <v>9</v>
      </c>
      <c r="D176" s="187" t="s">
        <v>132</v>
      </c>
      <c r="E176" s="188" t="s">
        <v>219</v>
      </c>
      <c r="F176" s="189" t="s">
        <v>220</v>
      </c>
      <c r="G176" s="190" t="s">
        <v>135</v>
      </c>
      <c r="H176" s="191">
        <v>310</v>
      </c>
      <c r="I176" s="192">
        <v>0</v>
      </c>
      <c r="J176" s="192"/>
      <c r="K176" s="192">
        <f>ROUND(P176*H176,2)</f>
        <v>0</v>
      </c>
      <c r="L176" s="193"/>
      <c r="M176" s="35"/>
      <c r="N176" s="194" t="s">
        <v>1</v>
      </c>
      <c r="O176" s="195" t="s">
        <v>41</v>
      </c>
      <c r="P176" s="196">
        <f>I176+J176</f>
        <v>0</v>
      </c>
      <c r="Q176" s="196">
        <f>ROUND(I176*H176,2)</f>
        <v>0</v>
      </c>
      <c r="R176" s="196">
        <f>ROUND(J176*H176,2)</f>
        <v>0</v>
      </c>
      <c r="S176" s="197">
        <v>0.02</v>
      </c>
      <c r="T176" s="197">
        <f>S176*H176</f>
        <v>6.2</v>
      </c>
      <c r="U176" s="197">
        <v>0</v>
      </c>
      <c r="V176" s="197">
        <f>U176*H176</f>
        <v>0</v>
      </c>
      <c r="W176" s="197">
        <v>0</v>
      </c>
      <c r="X176" s="198">
        <f>W176*H176</f>
        <v>0</v>
      </c>
      <c r="Y176" s="30"/>
      <c r="Z176" s="30"/>
      <c r="AA176" s="30"/>
      <c r="AB176" s="30"/>
      <c r="AC176" s="30"/>
      <c r="AD176" s="30"/>
      <c r="AE176" s="30"/>
      <c r="AR176" s="199" t="s">
        <v>136</v>
      </c>
      <c r="AT176" s="199" t="s">
        <v>132</v>
      </c>
      <c r="AU176" s="199" t="s">
        <v>87</v>
      </c>
      <c r="AY176" s="16" t="s">
        <v>130</v>
      </c>
      <c r="BE176" s="200">
        <f>IF(O176="základní",K176,0)</f>
        <v>0</v>
      </c>
      <c r="BF176" s="200">
        <f>IF(O176="snížená",K176,0)</f>
        <v>0</v>
      </c>
      <c r="BG176" s="200">
        <f>IF(O176="zákl. přenesená",K176,0)</f>
        <v>0</v>
      </c>
      <c r="BH176" s="200">
        <f>IF(O176="sníž. přenesená",K176,0)</f>
        <v>0</v>
      </c>
      <c r="BI176" s="200">
        <f>IF(O176="nulová",K176,0)</f>
        <v>0</v>
      </c>
      <c r="BJ176" s="16" t="s">
        <v>85</v>
      </c>
      <c r="BK176" s="200">
        <f>ROUND(P176*H176,2)</f>
        <v>0</v>
      </c>
      <c r="BL176" s="16" t="s">
        <v>136</v>
      </c>
      <c r="BM176" s="199" t="s">
        <v>221</v>
      </c>
    </row>
    <row r="177" spans="1:65" s="2" customFormat="1" ht="11.25">
      <c r="A177" s="30"/>
      <c r="B177" s="31"/>
      <c r="C177" s="32"/>
      <c r="D177" s="201" t="s">
        <v>138</v>
      </c>
      <c r="E177" s="32"/>
      <c r="F177" s="202" t="s">
        <v>222</v>
      </c>
      <c r="G177" s="32"/>
      <c r="H177" s="32"/>
      <c r="I177" s="32"/>
      <c r="J177" s="32"/>
      <c r="K177" s="32"/>
      <c r="L177" s="32"/>
      <c r="M177" s="35"/>
      <c r="N177" s="203"/>
      <c r="O177" s="204"/>
      <c r="P177" s="67"/>
      <c r="Q177" s="67"/>
      <c r="R177" s="67"/>
      <c r="S177" s="67"/>
      <c r="T177" s="67"/>
      <c r="U177" s="67"/>
      <c r="V177" s="67"/>
      <c r="W177" s="67"/>
      <c r="X177" s="68"/>
      <c r="Y177" s="30"/>
      <c r="Z177" s="30"/>
      <c r="AA177" s="30"/>
      <c r="AB177" s="30"/>
      <c r="AC177" s="30"/>
      <c r="AD177" s="30"/>
      <c r="AE177" s="30"/>
      <c r="AT177" s="16" t="s">
        <v>138</v>
      </c>
      <c r="AU177" s="16" t="s">
        <v>87</v>
      </c>
    </row>
    <row r="178" spans="1:65" s="2" customFormat="1" ht="16.5" customHeight="1">
      <c r="A178" s="30"/>
      <c r="B178" s="31"/>
      <c r="C178" s="187" t="s">
        <v>223</v>
      </c>
      <c r="D178" s="187" t="s">
        <v>132</v>
      </c>
      <c r="E178" s="188" t="s">
        <v>224</v>
      </c>
      <c r="F178" s="189" t="s">
        <v>225</v>
      </c>
      <c r="G178" s="190" t="s">
        <v>135</v>
      </c>
      <c r="H178" s="191">
        <v>2393</v>
      </c>
      <c r="I178" s="192">
        <v>0</v>
      </c>
      <c r="J178" s="192"/>
      <c r="K178" s="192">
        <f>ROUND(P178*H178,2)</f>
        <v>0</v>
      </c>
      <c r="L178" s="193"/>
      <c r="M178" s="35"/>
      <c r="N178" s="194" t="s">
        <v>1</v>
      </c>
      <c r="O178" s="195" t="s">
        <v>41</v>
      </c>
      <c r="P178" s="196">
        <f>I178+J178</f>
        <v>0</v>
      </c>
      <c r="Q178" s="196">
        <f>ROUND(I178*H178,2)</f>
        <v>0</v>
      </c>
      <c r="R178" s="196">
        <f>ROUND(J178*H178,2)</f>
        <v>0</v>
      </c>
      <c r="S178" s="197">
        <v>1E-3</v>
      </c>
      <c r="T178" s="197">
        <f>S178*H178</f>
        <v>2.3930000000000002</v>
      </c>
      <c r="U178" s="197">
        <v>0</v>
      </c>
      <c r="V178" s="197">
        <f>U178*H178</f>
        <v>0</v>
      </c>
      <c r="W178" s="197">
        <v>0</v>
      </c>
      <c r="X178" s="198">
        <f>W178*H178</f>
        <v>0</v>
      </c>
      <c r="Y178" s="30"/>
      <c r="Z178" s="30"/>
      <c r="AA178" s="30"/>
      <c r="AB178" s="30"/>
      <c r="AC178" s="30"/>
      <c r="AD178" s="30"/>
      <c r="AE178" s="30"/>
      <c r="AR178" s="199" t="s">
        <v>136</v>
      </c>
      <c r="AT178" s="199" t="s">
        <v>132</v>
      </c>
      <c r="AU178" s="199" t="s">
        <v>87</v>
      </c>
      <c r="AY178" s="16" t="s">
        <v>130</v>
      </c>
      <c r="BE178" s="200">
        <f>IF(O178="základní",K178,0)</f>
        <v>0</v>
      </c>
      <c r="BF178" s="200">
        <f>IF(O178="snížená",K178,0)</f>
        <v>0</v>
      </c>
      <c r="BG178" s="200">
        <f>IF(O178="zákl. přenesená",K178,0)</f>
        <v>0</v>
      </c>
      <c r="BH178" s="200">
        <f>IF(O178="sníž. přenesená",K178,0)</f>
        <v>0</v>
      </c>
      <c r="BI178" s="200">
        <f>IF(O178="nulová",K178,0)</f>
        <v>0</v>
      </c>
      <c r="BJ178" s="16" t="s">
        <v>85</v>
      </c>
      <c r="BK178" s="200">
        <f>ROUND(P178*H178,2)</f>
        <v>0</v>
      </c>
      <c r="BL178" s="16" t="s">
        <v>136</v>
      </c>
      <c r="BM178" s="199" t="s">
        <v>226</v>
      </c>
    </row>
    <row r="179" spans="1:65" s="2" customFormat="1" ht="11.25">
      <c r="A179" s="30"/>
      <c r="B179" s="31"/>
      <c r="C179" s="32"/>
      <c r="D179" s="201" t="s">
        <v>138</v>
      </c>
      <c r="E179" s="32"/>
      <c r="F179" s="202" t="s">
        <v>227</v>
      </c>
      <c r="G179" s="32"/>
      <c r="H179" s="32"/>
      <c r="I179" s="32"/>
      <c r="J179" s="32"/>
      <c r="K179" s="32"/>
      <c r="L179" s="32"/>
      <c r="M179" s="35"/>
      <c r="N179" s="203"/>
      <c r="O179" s="204"/>
      <c r="P179" s="67"/>
      <c r="Q179" s="67"/>
      <c r="R179" s="67"/>
      <c r="S179" s="67"/>
      <c r="T179" s="67"/>
      <c r="U179" s="67"/>
      <c r="V179" s="67"/>
      <c r="W179" s="67"/>
      <c r="X179" s="68"/>
      <c r="Y179" s="30"/>
      <c r="Z179" s="30"/>
      <c r="AA179" s="30"/>
      <c r="AB179" s="30"/>
      <c r="AC179" s="30"/>
      <c r="AD179" s="30"/>
      <c r="AE179" s="30"/>
      <c r="AT179" s="16" t="s">
        <v>138</v>
      </c>
      <c r="AU179" s="16" t="s">
        <v>87</v>
      </c>
    </row>
    <row r="180" spans="1:65" s="2" customFormat="1" ht="16.5" customHeight="1">
      <c r="A180" s="30"/>
      <c r="B180" s="31"/>
      <c r="C180" s="187" t="s">
        <v>228</v>
      </c>
      <c r="D180" s="187" t="s">
        <v>132</v>
      </c>
      <c r="E180" s="188" t="s">
        <v>229</v>
      </c>
      <c r="F180" s="189" t="s">
        <v>230</v>
      </c>
      <c r="G180" s="190" t="s">
        <v>135</v>
      </c>
      <c r="H180" s="191">
        <v>310</v>
      </c>
      <c r="I180" s="192">
        <v>0</v>
      </c>
      <c r="J180" s="192"/>
      <c r="K180" s="192">
        <f>ROUND(P180*H180,2)</f>
        <v>0</v>
      </c>
      <c r="L180" s="193"/>
      <c r="M180" s="35"/>
      <c r="N180" s="194" t="s">
        <v>1</v>
      </c>
      <c r="O180" s="195" t="s">
        <v>41</v>
      </c>
      <c r="P180" s="196">
        <f>I180+J180</f>
        <v>0</v>
      </c>
      <c r="Q180" s="196">
        <f>ROUND(I180*H180,2)</f>
        <v>0</v>
      </c>
      <c r="R180" s="196">
        <f>ROUND(J180*H180,2)</f>
        <v>0</v>
      </c>
      <c r="S180" s="197">
        <v>1E-3</v>
      </c>
      <c r="T180" s="197">
        <f>S180*H180</f>
        <v>0.31</v>
      </c>
      <c r="U180" s="197">
        <v>0</v>
      </c>
      <c r="V180" s="197">
        <f>U180*H180</f>
        <v>0</v>
      </c>
      <c r="W180" s="197">
        <v>0</v>
      </c>
      <c r="X180" s="198">
        <f>W180*H180</f>
        <v>0</v>
      </c>
      <c r="Y180" s="30"/>
      <c r="Z180" s="30"/>
      <c r="AA180" s="30"/>
      <c r="AB180" s="30"/>
      <c r="AC180" s="30"/>
      <c r="AD180" s="30"/>
      <c r="AE180" s="30"/>
      <c r="AR180" s="199" t="s">
        <v>136</v>
      </c>
      <c r="AT180" s="199" t="s">
        <v>132</v>
      </c>
      <c r="AU180" s="199" t="s">
        <v>87</v>
      </c>
      <c r="AY180" s="16" t="s">
        <v>130</v>
      </c>
      <c r="BE180" s="200">
        <f>IF(O180="základní",K180,0)</f>
        <v>0</v>
      </c>
      <c r="BF180" s="200">
        <f>IF(O180="snížená",K180,0)</f>
        <v>0</v>
      </c>
      <c r="BG180" s="200">
        <f>IF(O180="zákl. přenesená",K180,0)</f>
        <v>0</v>
      </c>
      <c r="BH180" s="200">
        <f>IF(O180="sníž. přenesená",K180,0)</f>
        <v>0</v>
      </c>
      <c r="BI180" s="200">
        <f>IF(O180="nulová",K180,0)</f>
        <v>0</v>
      </c>
      <c r="BJ180" s="16" t="s">
        <v>85</v>
      </c>
      <c r="BK180" s="200">
        <f>ROUND(P180*H180,2)</f>
        <v>0</v>
      </c>
      <c r="BL180" s="16" t="s">
        <v>136</v>
      </c>
      <c r="BM180" s="199" t="s">
        <v>231</v>
      </c>
    </row>
    <row r="181" spans="1:65" s="2" customFormat="1" ht="11.25">
      <c r="A181" s="30"/>
      <c r="B181" s="31"/>
      <c r="C181" s="32"/>
      <c r="D181" s="201" t="s">
        <v>138</v>
      </c>
      <c r="E181" s="32"/>
      <c r="F181" s="202" t="s">
        <v>232</v>
      </c>
      <c r="G181" s="32"/>
      <c r="H181" s="32"/>
      <c r="I181" s="32"/>
      <c r="J181" s="32"/>
      <c r="K181" s="32"/>
      <c r="L181" s="32"/>
      <c r="M181" s="35"/>
      <c r="N181" s="203"/>
      <c r="O181" s="204"/>
      <c r="P181" s="67"/>
      <c r="Q181" s="67"/>
      <c r="R181" s="67"/>
      <c r="S181" s="67"/>
      <c r="T181" s="67"/>
      <c r="U181" s="67"/>
      <c r="V181" s="67"/>
      <c r="W181" s="67"/>
      <c r="X181" s="68"/>
      <c r="Y181" s="30"/>
      <c r="Z181" s="30"/>
      <c r="AA181" s="30"/>
      <c r="AB181" s="30"/>
      <c r="AC181" s="30"/>
      <c r="AD181" s="30"/>
      <c r="AE181" s="30"/>
      <c r="AT181" s="16" t="s">
        <v>138</v>
      </c>
      <c r="AU181" s="16" t="s">
        <v>87</v>
      </c>
    </row>
    <row r="182" spans="1:65" s="2" customFormat="1" ht="21.75" customHeight="1">
      <c r="A182" s="30"/>
      <c r="B182" s="31"/>
      <c r="C182" s="187" t="s">
        <v>233</v>
      </c>
      <c r="D182" s="187" t="s">
        <v>132</v>
      </c>
      <c r="E182" s="188" t="s">
        <v>234</v>
      </c>
      <c r="F182" s="189" t="s">
        <v>235</v>
      </c>
      <c r="G182" s="190" t="s">
        <v>135</v>
      </c>
      <c r="H182" s="191">
        <v>310</v>
      </c>
      <c r="I182" s="192">
        <v>0</v>
      </c>
      <c r="J182" s="192"/>
      <c r="K182" s="192">
        <f>ROUND(P182*H182,2)</f>
        <v>0</v>
      </c>
      <c r="L182" s="193"/>
      <c r="M182" s="35"/>
      <c r="N182" s="194" t="s">
        <v>1</v>
      </c>
      <c r="O182" s="195" t="s">
        <v>41</v>
      </c>
      <c r="P182" s="196">
        <f>I182+J182</f>
        <v>0</v>
      </c>
      <c r="Q182" s="196">
        <f>ROUND(I182*H182,2)</f>
        <v>0</v>
      </c>
      <c r="R182" s="196">
        <f>ROUND(J182*H182,2)</f>
        <v>0</v>
      </c>
      <c r="S182" s="197">
        <v>0.5</v>
      </c>
      <c r="T182" s="197">
        <f>S182*H182</f>
        <v>155</v>
      </c>
      <c r="U182" s="197">
        <v>0</v>
      </c>
      <c r="V182" s="197">
        <f>U182*H182</f>
        <v>0</v>
      </c>
      <c r="W182" s="197">
        <v>0</v>
      </c>
      <c r="X182" s="198">
        <f>W182*H182</f>
        <v>0</v>
      </c>
      <c r="Y182" s="30"/>
      <c r="Z182" s="30"/>
      <c r="AA182" s="30"/>
      <c r="AB182" s="30"/>
      <c r="AC182" s="30"/>
      <c r="AD182" s="30"/>
      <c r="AE182" s="30"/>
      <c r="AR182" s="199" t="s">
        <v>136</v>
      </c>
      <c r="AT182" s="199" t="s">
        <v>132</v>
      </c>
      <c r="AU182" s="199" t="s">
        <v>87</v>
      </c>
      <c r="AY182" s="16" t="s">
        <v>130</v>
      </c>
      <c r="BE182" s="200">
        <f>IF(O182="základní",K182,0)</f>
        <v>0</v>
      </c>
      <c r="BF182" s="200">
        <f>IF(O182="snížená",K182,0)</f>
        <v>0</v>
      </c>
      <c r="BG182" s="200">
        <f>IF(O182="zákl. přenesená",K182,0)</f>
        <v>0</v>
      </c>
      <c r="BH182" s="200">
        <f>IF(O182="sníž. přenesená",K182,0)</f>
        <v>0</v>
      </c>
      <c r="BI182" s="200">
        <f>IF(O182="nulová",K182,0)</f>
        <v>0</v>
      </c>
      <c r="BJ182" s="16" t="s">
        <v>85</v>
      </c>
      <c r="BK182" s="200">
        <f>ROUND(P182*H182,2)</f>
        <v>0</v>
      </c>
      <c r="BL182" s="16" t="s">
        <v>136</v>
      </c>
      <c r="BM182" s="199" t="s">
        <v>236</v>
      </c>
    </row>
    <row r="183" spans="1:65" s="2" customFormat="1" ht="19.5">
      <c r="A183" s="30"/>
      <c r="B183" s="31"/>
      <c r="C183" s="32"/>
      <c r="D183" s="201" t="s">
        <v>138</v>
      </c>
      <c r="E183" s="32"/>
      <c r="F183" s="202" t="s">
        <v>237</v>
      </c>
      <c r="G183" s="32"/>
      <c r="H183" s="32"/>
      <c r="I183" s="32"/>
      <c r="J183" s="32"/>
      <c r="K183" s="32"/>
      <c r="L183" s="32"/>
      <c r="M183" s="35"/>
      <c r="N183" s="203"/>
      <c r="O183" s="204"/>
      <c r="P183" s="67"/>
      <c r="Q183" s="67"/>
      <c r="R183" s="67"/>
      <c r="S183" s="67"/>
      <c r="T183" s="67"/>
      <c r="U183" s="67"/>
      <c r="V183" s="67"/>
      <c r="W183" s="67"/>
      <c r="X183" s="68"/>
      <c r="Y183" s="30"/>
      <c r="Z183" s="30"/>
      <c r="AA183" s="30"/>
      <c r="AB183" s="30"/>
      <c r="AC183" s="30"/>
      <c r="AD183" s="30"/>
      <c r="AE183" s="30"/>
      <c r="AT183" s="16" t="s">
        <v>138</v>
      </c>
      <c r="AU183" s="16" t="s">
        <v>87</v>
      </c>
    </row>
    <row r="184" spans="1:65" s="2" customFormat="1" ht="16.5" customHeight="1">
      <c r="A184" s="30"/>
      <c r="B184" s="31"/>
      <c r="C184" s="206" t="s">
        <v>238</v>
      </c>
      <c r="D184" s="206" t="s">
        <v>147</v>
      </c>
      <c r="E184" s="207" t="s">
        <v>239</v>
      </c>
      <c r="F184" s="208" t="s">
        <v>240</v>
      </c>
      <c r="G184" s="209" t="s">
        <v>135</v>
      </c>
      <c r="H184" s="210">
        <v>310</v>
      </c>
      <c r="I184" s="211"/>
      <c r="J184" s="212"/>
      <c r="K184" s="211">
        <f>ROUND(P184*H184,2)</f>
        <v>0</v>
      </c>
      <c r="L184" s="212"/>
      <c r="M184" s="213"/>
      <c r="N184" s="214" t="s">
        <v>1</v>
      </c>
      <c r="O184" s="195" t="s">
        <v>41</v>
      </c>
      <c r="P184" s="196">
        <f>I184+J184</f>
        <v>0</v>
      </c>
      <c r="Q184" s="196">
        <f>ROUND(I184*H184,2)</f>
        <v>0</v>
      </c>
      <c r="R184" s="196">
        <f>ROUND(J184*H184,2)</f>
        <v>0</v>
      </c>
      <c r="S184" s="197">
        <v>0</v>
      </c>
      <c r="T184" s="197">
        <f>S184*H184</f>
        <v>0</v>
      </c>
      <c r="U184" s="197">
        <v>0</v>
      </c>
      <c r="V184" s="197">
        <f>U184*H184</f>
        <v>0</v>
      </c>
      <c r="W184" s="197">
        <v>0</v>
      </c>
      <c r="X184" s="198">
        <f>W184*H184</f>
        <v>0</v>
      </c>
      <c r="Y184" s="30"/>
      <c r="Z184" s="30"/>
      <c r="AA184" s="30"/>
      <c r="AB184" s="30"/>
      <c r="AC184" s="30"/>
      <c r="AD184" s="30"/>
      <c r="AE184" s="30"/>
      <c r="AR184" s="199" t="s">
        <v>151</v>
      </c>
      <c r="AT184" s="199" t="s">
        <v>147</v>
      </c>
      <c r="AU184" s="199" t="s">
        <v>87</v>
      </c>
      <c r="AY184" s="16" t="s">
        <v>130</v>
      </c>
      <c r="BE184" s="200">
        <f>IF(O184="základní",K184,0)</f>
        <v>0</v>
      </c>
      <c r="BF184" s="200">
        <f>IF(O184="snížená",K184,0)</f>
        <v>0</v>
      </c>
      <c r="BG184" s="200">
        <f>IF(O184="zákl. přenesená",K184,0)</f>
        <v>0</v>
      </c>
      <c r="BH184" s="200">
        <f>IF(O184="sníž. přenesená",K184,0)</f>
        <v>0</v>
      </c>
      <c r="BI184" s="200">
        <f>IF(O184="nulová",K184,0)</f>
        <v>0</v>
      </c>
      <c r="BJ184" s="16" t="s">
        <v>85</v>
      </c>
      <c r="BK184" s="200">
        <f>ROUND(P184*H184,2)</f>
        <v>0</v>
      </c>
      <c r="BL184" s="16" t="s">
        <v>136</v>
      </c>
      <c r="BM184" s="199" t="s">
        <v>241</v>
      </c>
    </row>
    <row r="185" spans="1:65" s="2" customFormat="1" ht="11.25">
      <c r="A185" s="30"/>
      <c r="B185" s="31"/>
      <c r="C185" s="32"/>
      <c r="D185" s="201" t="s">
        <v>138</v>
      </c>
      <c r="E185" s="32"/>
      <c r="F185" s="202" t="s">
        <v>240</v>
      </c>
      <c r="G185" s="32"/>
      <c r="H185" s="32"/>
      <c r="I185" s="32"/>
      <c r="J185" s="32"/>
      <c r="K185" s="32"/>
      <c r="L185" s="32"/>
      <c r="M185" s="35"/>
      <c r="N185" s="203"/>
      <c r="O185" s="204"/>
      <c r="P185" s="67"/>
      <c r="Q185" s="67"/>
      <c r="R185" s="67"/>
      <c r="S185" s="67"/>
      <c r="T185" s="67"/>
      <c r="U185" s="67"/>
      <c r="V185" s="67"/>
      <c r="W185" s="67"/>
      <c r="X185" s="68"/>
      <c r="Y185" s="30"/>
      <c r="Z185" s="30"/>
      <c r="AA185" s="30"/>
      <c r="AB185" s="30"/>
      <c r="AC185" s="30"/>
      <c r="AD185" s="30"/>
      <c r="AE185" s="30"/>
      <c r="AT185" s="16" t="s">
        <v>138</v>
      </c>
      <c r="AU185" s="16" t="s">
        <v>87</v>
      </c>
    </row>
    <row r="186" spans="1:65" s="2" customFormat="1" ht="16.5" customHeight="1">
      <c r="A186" s="30"/>
      <c r="B186" s="31"/>
      <c r="C186" s="206" t="s">
        <v>242</v>
      </c>
      <c r="D186" s="206" t="s">
        <v>147</v>
      </c>
      <c r="E186" s="207" t="s">
        <v>243</v>
      </c>
      <c r="F186" s="208" t="s">
        <v>244</v>
      </c>
      <c r="G186" s="209" t="s">
        <v>245</v>
      </c>
      <c r="H186" s="210">
        <v>1860</v>
      </c>
      <c r="I186" s="211"/>
      <c r="J186" s="212"/>
      <c r="K186" s="211">
        <f>ROUND(P186*H186,2)</f>
        <v>0</v>
      </c>
      <c r="L186" s="212"/>
      <c r="M186" s="213"/>
      <c r="N186" s="214" t="s">
        <v>1</v>
      </c>
      <c r="O186" s="195" t="s">
        <v>41</v>
      </c>
      <c r="P186" s="196">
        <f>I186+J186</f>
        <v>0</v>
      </c>
      <c r="Q186" s="196">
        <f>ROUND(I186*H186,2)</f>
        <v>0</v>
      </c>
      <c r="R186" s="196">
        <f>ROUND(J186*H186,2)</f>
        <v>0</v>
      </c>
      <c r="S186" s="197">
        <v>0</v>
      </c>
      <c r="T186" s="197">
        <f>S186*H186</f>
        <v>0</v>
      </c>
      <c r="U186" s="197">
        <v>0</v>
      </c>
      <c r="V186" s="197">
        <f>U186*H186</f>
        <v>0</v>
      </c>
      <c r="W186" s="197">
        <v>0</v>
      </c>
      <c r="X186" s="198">
        <f>W186*H186</f>
        <v>0</v>
      </c>
      <c r="Y186" s="30"/>
      <c r="Z186" s="30"/>
      <c r="AA186" s="30"/>
      <c r="AB186" s="30"/>
      <c r="AC186" s="30"/>
      <c r="AD186" s="30"/>
      <c r="AE186" s="30"/>
      <c r="AR186" s="199" t="s">
        <v>151</v>
      </c>
      <c r="AT186" s="199" t="s">
        <v>147</v>
      </c>
      <c r="AU186" s="199" t="s">
        <v>87</v>
      </c>
      <c r="AY186" s="16" t="s">
        <v>130</v>
      </c>
      <c r="BE186" s="200">
        <f>IF(O186="základní",K186,0)</f>
        <v>0</v>
      </c>
      <c r="BF186" s="200">
        <f>IF(O186="snížená",K186,0)</f>
        <v>0</v>
      </c>
      <c r="BG186" s="200">
        <f>IF(O186="zákl. přenesená",K186,0)</f>
        <v>0</v>
      </c>
      <c r="BH186" s="200">
        <f>IF(O186="sníž. přenesená",K186,0)</f>
        <v>0</v>
      </c>
      <c r="BI186" s="200">
        <f>IF(O186="nulová",K186,0)</f>
        <v>0</v>
      </c>
      <c r="BJ186" s="16" t="s">
        <v>85</v>
      </c>
      <c r="BK186" s="200">
        <f>ROUND(P186*H186,2)</f>
        <v>0</v>
      </c>
      <c r="BL186" s="16" t="s">
        <v>136</v>
      </c>
      <c r="BM186" s="199" t="s">
        <v>246</v>
      </c>
    </row>
    <row r="187" spans="1:65" s="2" customFormat="1" ht="11.25">
      <c r="A187" s="30"/>
      <c r="B187" s="31"/>
      <c r="C187" s="32"/>
      <c r="D187" s="201" t="s">
        <v>138</v>
      </c>
      <c r="E187" s="32"/>
      <c r="F187" s="202" t="s">
        <v>247</v>
      </c>
      <c r="G187" s="32"/>
      <c r="H187" s="32"/>
      <c r="I187" s="32"/>
      <c r="J187" s="32"/>
      <c r="K187" s="32"/>
      <c r="L187" s="32"/>
      <c r="M187" s="35"/>
      <c r="N187" s="203"/>
      <c r="O187" s="204"/>
      <c r="P187" s="67"/>
      <c r="Q187" s="67"/>
      <c r="R187" s="67"/>
      <c r="S187" s="67"/>
      <c r="T187" s="67"/>
      <c r="U187" s="67"/>
      <c r="V187" s="67"/>
      <c r="W187" s="67"/>
      <c r="X187" s="68"/>
      <c r="Y187" s="30"/>
      <c r="Z187" s="30"/>
      <c r="AA187" s="30"/>
      <c r="AB187" s="30"/>
      <c r="AC187" s="30"/>
      <c r="AD187" s="30"/>
      <c r="AE187" s="30"/>
      <c r="AT187" s="16" t="s">
        <v>138</v>
      </c>
      <c r="AU187" s="16" t="s">
        <v>87</v>
      </c>
    </row>
    <row r="188" spans="1:65" s="2" customFormat="1" ht="19.5">
      <c r="A188" s="30"/>
      <c r="B188" s="31"/>
      <c r="C188" s="32"/>
      <c r="D188" s="201" t="s">
        <v>140</v>
      </c>
      <c r="E188" s="32"/>
      <c r="F188" s="205" t="s">
        <v>248</v>
      </c>
      <c r="G188" s="32"/>
      <c r="H188" s="32"/>
      <c r="I188" s="32"/>
      <c r="J188" s="32"/>
      <c r="K188" s="32"/>
      <c r="L188" s="32"/>
      <c r="M188" s="35"/>
      <c r="N188" s="203"/>
      <c r="O188" s="204"/>
      <c r="P188" s="67"/>
      <c r="Q188" s="67"/>
      <c r="R188" s="67"/>
      <c r="S188" s="67"/>
      <c r="T188" s="67"/>
      <c r="U188" s="67"/>
      <c r="V188" s="67"/>
      <c r="W188" s="67"/>
      <c r="X188" s="68"/>
      <c r="Y188" s="30"/>
      <c r="Z188" s="30"/>
      <c r="AA188" s="30"/>
      <c r="AB188" s="30"/>
      <c r="AC188" s="30"/>
      <c r="AD188" s="30"/>
      <c r="AE188" s="30"/>
      <c r="AT188" s="16" t="s">
        <v>140</v>
      </c>
      <c r="AU188" s="16" t="s">
        <v>87</v>
      </c>
    </row>
    <row r="189" spans="1:65" s="13" customFormat="1" ht="11.25">
      <c r="B189" s="215"/>
      <c r="C189" s="216"/>
      <c r="D189" s="201" t="s">
        <v>154</v>
      </c>
      <c r="E189" s="217" t="s">
        <v>1</v>
      </c>
      <c r="F189" s="218" t="s">
        <v>249</v>
      </c>
      <c r="G189" s="216"/>
      <c r="H189" s="219">
        <v>1860</v>
      </c>
      <c r="I189" s="216"/>
      <c r="J189" s="216"/>
      <c r="K189" s="216"/>
      <c r="L189" s="216"/>
      <c r="M189" s="220"/>
      <c r="N189" s="221"/>
      <c r="O189" s="222"/>
      <c r="P189" s="222"/>
      <c r="Q189" s="222"/>
      <c r="R189" s="222"/>
      <c r="S189" s="222"/>
      <c r="T189" s="222"/>
      <c r="U189" s="222"/>
      <c r="V189" s="222"/>
      <c r="W189" s="222"/>
      <c r="X189" s="223"/>
      <c r="AT189" s="224" t="s">
        <v>154</v>
      </c>
      <c r="AU189" s="224" t="s">
        <v>87</v>
      </c>
      <c r="AV189" s="13" t="s">
        <v>87</v>
      </c>
      <c r="AW189" s="13" t="s">
        <v>5</v>
      </c>
      <c r="AX189" s="13" t="s">
        <v>85</v>
      </c>
      <c r="AY189" s="224" t="s">
        <v>130</v>
      </c>
    </row>
    <row r="190" spans="1:65" s="2" customFormat="1" ht="21.75" customHeight="1">
      <c r="A190" s="30"/>
      <c r="B190" s="31"/>
      <c r="C190" s="187" t="s">
        <v>8</v>
      </c>
      <c r="D190" s="187" t="s">
        <v>132</v>
      </c>
      <c r="E190" s="188" t="s">
        <v>250</v>
      </c>
      <c r="F190" s="189" t="s">
        <v>251</v>
      </c>
      <c r="G190" s="190" t="s">
        <v>135</v>
      </c>
      <c r="H190" s="191">
        <v>853</v>
      </c>
      <c r="I190" s="192">
        <v>0</v>
      </c>
      <c r="J190" s="192"/>
      <c r="K190" s="192">
        <f>ROUND(P190*H190,2)</f>
        <v>0</v>
      </c>
      <c r="L190" s="193"/>
      <c r="M190" s="35"/>
      <c r="N190" s="194" t="s">
        <v>1</v>
      </c>
      <c r="O190" s="195" t="s">
        <v>41</v>
      </c>
      <c r="P190" s="196">
        <f>I190+J190</f>
        <v>0</v>
      </c>
      <c r="Q190" s="196">
        <f>ROUND(I190*H190,2)</f>
        <v>0</v>
      </c>
      <c r="R190" s="196">
        <f>ROUND(J190*H190,2)</f>
        <v>0</v>
      </c>
      <c r="S190" s="197">
        <v>4.2000000000000003E-2</v>
      </c>
      <c r="T190" s="197">
        <f>S190*H190</f>
        <v>35.826000000000001</v>
      </c>
      <c r="U190" s="197">
        <v>0</v>
      </c>
      <c r="V190" s="197">
        <f>U190*H190</f>
        <v>0</v>
      </c>
      <c r="W190" s="197">
        <v>0</v>
      </c>
      <c r="X190" s="198">
        <f>W190*H190</f>
        <v>0</v>
      </c>
      <c r="Y190" s="30"/>
      <c r="Z190" s="30"/>
      <c r="AA190" s="30"/>
      <c r="AB190" s="30"/>
      <c r="AC190" s="30"/>
      <c r="AD190" s="30"/>
      <c r="AE190" s="30"/>
      <c r="AR190" s="199" t="s">
        <v>136</v>
      </c>
      <c r="AT190" s="199" t="s">
        <v>132</v>
      </c>
      <c r="AU190" s="199" t="s">
        <v>87</v>
      </c>
      <c r="AY190" s="16" t="s">
        <v>130</v>
      </c>
      <c r="BE190" s="200">
        <f>IF(O190="základní",K190,0)</f>
        <v>0</v>
      </c>
      <c r="BF190" s="200">
        <f>IF(O190="snížená",K190,0)</f>
        <v>0</v>
      </c>
      <c r="BG190" s="200">
        <f>IF(O190="zákl. přenesená",K190,0)</f>
        <v>0</v>
      </c>
      <c r="BH190" s="200">
        <f>IF(O190="sníž. přenesená",K190,0)</f>
        <v>0</v>
      </c>
      <c r="BI190" s="200">
        <f>IF(O190="nulová",K190,0)</f>
        <v>0</v>
      </c>
      <c r="BJ190" s="16" t="s">
        <v>85</v>
      </c>
      <c r="BK190" s="200">
        <f>ROUND(P190*H190,2)</f>
        <v>0</v>
      </c>
      <c r="BL190" s="16" t="s">
        <v>136</v>
      </c>
      <c r="BM190" s="199" t="s">
        <v>252</v>
      </c>
    </row>
    <row r="191" spans="1:65" s="2" customFormat="1" ht="19.5">
      <c r="A191" s="30"/>
      <c r="B191" s="31"/>
      <c r="C191" s="32"/>
      <c r="D191" s="201" t="s">
        <v>138</v>
      </c>
      <c r="E191" s="32"/>
      <c r="F191" s="202" t="s">
        <v>253</v>
      </c>
      <c r="G191" s="32"/>
      <c r="H191" s="32"/>
      <c r="I191" s="32"/>
      <c r="J191" s="32"/>
      <c r="K191" s="32"/>
      <c r="L191" s="32"/>
      <c r="M191" s="35"/>
      <c r="N191" s="203"/>
      <c r="O191" s="204"/>
      <c r="P191" s="67"/>
      <c r="Q191" s="67"/>
      <c r="R191" s="67"/>
      <c r="S191" s="67"/>
      <c r="T191" s="67"/>
      <c r="U191" s="67"/>
      <c r="V191" s="67"/>
      <c r="W191" s="67"/>
      <c r="X191" s="68"/>
      <c r="Y191" s="30"/>
      <c r="Z191" s="30"/>
      <c r="AA191" s="30"/>
      <c r="AB191" s="30"/>
      <c r="AC191" s="30"/>
      <c r="AD191" s="30"/>
      <c r="AE191" s="30"/>
      <c r="AT191" s="16" t="s">
        <v>138</v>
      </c>
      <c r="AU191" s="16" t="s">
        <v>87</v>
      </c>
    </row>
    <row r="192" spans="1:65" s="2" customFormat="1" ht="21.75" customHeight="1">
      <c r="A192" s="30"/>
      <c r="B192" s="31"/>
      <c r="C192" s="187" t="s">
        <v>254</v>
      </c>
      <c r="D192" s="187" t="s">
        <v>132</v>
      </c>
      <c r="E192" s="188" t="s">
        <v>255</v>
      </c>
      <c r="F192" s="189" t="s">
        <v>256</v>
      </c>
      <c r="G192" s="190" t="s">
        <v>135</v>
      </c>
      <c r="H192" s="191">
        <v>3246</v>
      </c>
      <c r="I192" s="192">
        <v>0</v>
      </c>
      <c r="J192" s="192"/>
      <c r="K192" s="192">
        <f>ROUND(P192*H192,2)</f>
        <v>0</v>
      </c>
      <c r="L192" s="193"/>
      <c r="M192" s="35"/>
      <c r="N192" s="194" t="s">
        <v>1</v>
      </c>
      <c r="O192" s="195" t="s">
        <v>41</v>
      </c>
      <c r="P192" s="196">
        <f>I192+J192</f>
        <v>0</v>
      </c>
      <c r="Q192" s="196">
        <f>ROUND(I192*H192,2)</f>
        <v>0</v>
      </c>
      <c r="R192" s="196">
        <f>ROUND(J192*H192,2)</f>
        <v>0</v>
      </c>
      <c r="S192" s="197">
        <v>0.02</v>
      </c>
      <c r="T192" s="197">
        <f>S192*H192</f>
        <v>64.92</v>
      </c>
      <c r="U192" s="197">
        <v>0</v>
      </c>
      <c r="V192" s="197">
        <f>U192*H192</f>
        <v>0</v>
      </c>
      <c r="W192" s="197">
        <v>0</v>
      </c>
      <c r="X192" s="198">
        <f>W192*H192</f>
        <v>0</v>
      </c>
      <c r="Y192" s="30"/>
      <c r="Z192" s="30"/>
      <c r="AA192" s="30"/>
      <c r="AB192" s="30"/>
      <c r="AC192" s="30"/>
      <c r="AD192" s="30"/>
      <c r="AE192" s="30"/>
      <c r="AR192" s="199" t="s">
        <v>136</v>
      </c>
      <c r="AT192" s="199" t="s">
        <v>132</v>
      </c>
      <c r="AU192" s="199" t="s">
        <v>87</v>
      </c>
      <c r="AY192" s="16" t="s">
        <v>130</v>
      </c>
      <c r="BE192" s="200">
        <f>IF(O192="základní",K192,0)</f>
        <v>0</v>
      </c>
      <c r="BF192" s="200">
        <f>IF(O192="snížená",K192,0)</f>
        <v>0</v>
      </c>
      <c r="BG192" s="200">
        <f>IF(O192="zákl. přenesená",K192,0)</f>
        <v>0</v>
      </c>
      <c r="BH192" s="200">
        <f>IF(O192="sníž. přenesená",K192,0)</f>
        <v>0</v>
      </c>
      <c r="BI192" s="200">
        <f>IF(O192="nulová",K192,0)</f>
        <v>0</v>
      </c>
      <c r="BJ192" s="16" t="s">
        <v>85</v>
      </c>
      <c r="BK192" s="200">
        <f>ROUND(P192*H192,2)</f>
        <v>0</v>
      </c>
      <c r="BL192" s="16" t="s">
        <v>136</v>
      </c>
      <c r="BM192" s="199" t="s">
        <v>257</v>
      </c>
    </row>
    <row r="193" spans="1:65" s="2" customFormat="1" ht="19.5">
      <c r="A193" s="30"/>
      <c r="B193" s="31"/>
      <c r="C193" s="32"/>
      <c r="D193" s="201" t="s">
        <v>138</v>
      </c>
      <c r="E193" s="32"/>
      <c r="F193" s="202" t="s">
        <v>258</v>
      </c>
      <c r="G193" s="32"/>
      <c r="H193" s="32"/>
      <c r="I193" s="32"/>
      <c r="J193" s="32"/>
      <c r="K193" s="32"/>
      <c r="L193" s="32"/>
      <c r="M193" s="35"/>
      <c r="N193" s="203"/>
      <c r="O193" s="204"/>
      <c r="P193" s="67"/>
      <c r="Q193" s="67"/>
      <c r="R193" s="67"/>
      <c r="S193" s="67"/>
      <c r="T193" s="67"/>
      <c r="U193" s="67"/>
      <c r="V193" s="67"/>
      <c r="W193" s="67"/>
      <c r="X193" s="68"/>
      <c r="Y193" s="30"/>
      <c r="Z193" s="30"/>
      <c r="AA193" s="30"/>
      <c r="AB193" s="30"/>
      <c r="AC193" s="30"/>
      <c r="AD193" s="30"/>
      <c r="AE193" s="30"/>
      <c r="AT193" s="16" t="s">
        <v>138</v>
      </c>
      <c r="AU193" s="16" t="s">
        <v>87</v>
      </c>
    </row>
    <row r="194" spans="1:65" s="2" customFormat="1" ht="19.5">
      <c r="A194" s="30"/>
      <c r="B194" s="31"/>
      <c r="C194" s="32"/>
      <c r="D194" s="201" t="s">
        <v>140</v>
      </c>
      <c r="E194" s="32"/>
      <c r="F194" s="205" t="s">
        <v>259</v>
      </c>
      <c r="G194" s="32"/>
      <c r="H194" s="32"/>
      <c r="I194" s="32"/>
      <c r="J194" s="32"/>
      <c r="K194" s="32"/>
      <c r="L194" s="32"/>
      <c r="M194" s="35"/>
      <c r="N194" s="203"/>
      <c r="O194" s="204"/>
      <c r="P194" s="67"/>
      <c r="Q194" s="67"/>
      <c r="R194" s="67"/>
      <c r="S194" s="67"/>
      <c r="T194" s="67"/>
      <c r="U194" s="67"/>
      <c r="V194" s="67"/>
      <c r="W194" s="67"/>
      <c r="X194" s="68"/>
      <c r="Y194" s="30"/>
      <c r="Z194" s="30"/>
      <c r="AA194" s="30"/>
      <c r="AB194" s="30"/>
      <c r="AC194" s="30"/>
      <c r="AD194" s="30"/>
      <c r="AE194" s="30"/>
      <c r="AT194" s="16" t="s">
        <v>140</v>
      </c>
      <c r="AU194" s="16" t="s">
        <v>87</v>
      </c>
    </row>
    <row r="195" spans="1:65" s="13" customFormat="1" ht="11.25">
      <c r="B195" s="215"/>
      <c r="C195" s="216"/>
      <c r="D195" s="201" t="s">
        <v>154</v>
      </c>
      <c r="E195" s="217" t="s">
        <v>1</v>
      </c>
      <c r="F195" s="218" t="s">
        <v>260</v>
      </c>
      <c r="G195" s="216"/>
      <c r="H195" s="219">
        <v>3246</v>
      </c>
      <c r="I195" s="216"/>
      <c r="J195" s="216"/>
      <c r="K195" s="216"/>
      <c r="L195" s="216"/>
      <c r="M195" s="220"/>
      <c r="N195" s="221"/>
      <c r="O195" s="222"/>
      <c r="P195" s="222"/>
      <c r="Q195" s="222"/>
      <c r="R195" s="222"/>
      <c r="S195" s="222"/>
      <c r="T195" s="222"/>
      <c r="U195" s="222"/>
      <c r="V195" s="222"/>
      <c r="W195" s="222"/>
      <c r="X195" s="223"/>
      <c r="AT195" s="224" t="s">
        <v>154</v>
      </c>
      <c r="AU195" s="224" t="s">
        <v>87</v>
      </c>
      <c r="AV195" s="13" t="s">
        <v>87</v>
      </c>
      <c r="AW195" s="13" t="s">
        <v>5</v>
      </c>
      <c r="AX195" s="13" t="s">
        <v>85</v>
      </c>
      <c r="AY195" s="224" t="s">
        <v>130</v>
      </c>
    </row>
    <row r="196" spans="1:65" s="2" customFormat="1" ht="21.75" customHeight="1">
      <c r="A196" s="30"/>
      <c r="B196" s="31"/>
      <c r="C196" s="187" t="s">
        <v>261</v>
      </c>
      <c r="D196" s="187" t="s">
        <v>132</v>
      </c>
      <c r="E196" s="188" t="s">
        <v>262</v>
      </c>
      <c r="F196" s="189" t="s">
        <v>263</v>
      </c>
      <c r="G196" s="190" t="s">
        <v>135</v>
      </c>
      <c r="H196" s="191">
        <v>310</v>
      </c>
      <c r="I196" s="192">
        <v>0</v>
      </c>
      <c r="J196" s="192"/>
      <c r="K196" s="192">
        <f>ROUND(P196*H196,2)</f>
        <v>0</v>
      </c>
      <c r="L196" s="193"/>
      <c r="M196" s="35"/>
      <c r="N196" s="194" t="s">
        <v>1</v>
      </c>
      <c r="O196" s="195" t="s">
        <v>41</v>
      </c>
      <c r="P196" s="196">
        <f>I196+J196</f>
        <v>0</v>
      </c>
      <c r="Q196" s="196">
        <f>ROUND(I196*H196,2)</f>
        <v>0</v>
      </c>
      <c r="R196" s="196">
        <f>ROUND(J196*H196,2)</f>
        <v>0</v>
      </c>
      <c r="S196" s="197">
        <v>2.4E-2</v>
      </c>
      <c r="T196" s="197">
        <f>S196*H196</f>
        <v>7.44</v>
      </c>
      <c r="U196" s="197">
        <v>0</v>
      </c>
      <c r="V196" s="197">
        <f>U196*H196</f>
        <v>0</v>
      </c>
      <c r="W196" s="197">
        <v>0</v>
      </c>
      <c r="X196" s="198">
        <f>W196*H196</f>
        <v>0</v>
      </c>
      <c r="Y196" s="30"/>
      <c r="Z196" s="30"/>
      <c r="AA196" s="30"/>
      <c r="AB196" s="30"/>
      <c r="AC196" s="30"/>
      <c r="AD196" s="30"/>
      <c r="AE196" s="30"/>
      <c r="AR196" s="199" t="s">
        <v>136</v>
      </c>
      <c r="AT196" s="199" t="s">
        <v>132</v>
      </c>
      <c r="AU196" s="199" t="s">
        <v>87</v>
      </c>
      <c r="AY196" s="16" t="s">
        <v>130</v>
      </c>
      <c r="BE196" s="200">
        <f>IF(O196="základní",K196,0)</f>
        <v>0</v>
      </c>
      <c r="BF196" s="200">
        <f>IF(O196="snížená",K196,0)</f>
        <v>0</v>
      </c>
      <c r="BG196" s="200">
        <f>IF(O196="zákl. přenesená",K196,0)</f>
        <v>0</v>
      </c>
      <c r="BH196" s="200">
        <f>IF(O196="sníž. přenesená",K196,0)</f>
        <v>0</v>
      </c>
      <c r="BI196" s="200">
        <f>IF(O196="nulová",K196,0)</f>
        <v>0</v>
      </c>
      <c r="BJ196" s="16" t="s">
        <v>85</v>
      </c>
      <c r="BK196" s="200">
        <f>ROUND(P196*H196,2)</f>
        <v>0</v>
      </c>
      <c r="BL196" s="16" t="s">
        <v>136</v>
      </c>
      <c r="BM196" s="199" t="s">
        <v>264</v>
      </c>
    </row>
    <row r="197" spans="1:65" s="2" customFormat="1" ht="19.5">
      <c r="A197" s="30"/>
      <c r="B197" s="31"/>
      <c r="C197" s="32"/>
      <c r="D197" s="201" t="s">
        <v>138</v>
      </c>
      <c r="E197" s="32"/>
      <c r="F197" s="202" t="s">
        <v>265</v>
      </c>
      <c r="G197" s="32"/>
      <c r="H197" s="32"/>
      <c r="I197" s="32"/>
      <c r="J197" s="32"/>
      <c r="K197" s="32"/>
      <c r="L197" s="32"/>
      <c r="M197" s="35"/>
      <c r="N197" s="203"/>
      <c r="O197" s="204"/>
      <c r="P197" s="67"/>
      <c r="Q197" s="67"/>
      <c r="R197" s="67"/>
      <c r="S197" s="67"/>
      <c r="T197" s="67"/>
      <c r="U197" s="67"/>
      <c r="V197" s="67"/>
      <c r="W197" s="67"/>
      <c r="X197" s="68"/>
      <c r="Y197" s="30"/>
      <c r="Z197" s="30"/>
      <c r="AA197" s="30"/>
      <c r="AB197" s="30"/>
      <c r="AC197" s="30"/>
      <c r="AD197" s="30"/>
      <c r="AE197" s="30"/>
      <c r="AT197" s="16" t="s">
        <v>138</v>
      </c>
      <c r="AU197" s="16" t="s">
        <v>87</v>
      </c>
    </row>
    <row r="198" spans="1:65" s="2" customFormat="1" ht="21.75" customHeight="1">
      <c r="A198" s="30"/>
      <c r="B198" s="31"/>
      <c r="C198" s="206" t="s">
        <v>266</v>
      </c>
      <c r="D198" s="206" t="s">
        <v>147</v>
      </c>
      <c r="E198" s="207" t="s">
        <v>267</v>
      </c>
      <c r="F198" s="208" t="s">
        <v>268</v>
      </c>
      <c r="G198" s="209" t="s">
        <v>269</v>
      </c>
      <c r="H198" s="210">
        <v>111.66500000000001</v>
      </c>
      <c r="I198" s="211"/>
      <c r="J198" s="212"/>
      <c r="K198" s="211">
        <f>ROUND(P198*H198,2)</f>
        <v>0</v>
      </c>
      <c r="L198" s="212"/>
      <c r="M198" s="213"/>
      <c r="N198" s="214" t="s">
        <v>1</v>
      </c>
      <c r="O198" s="195" t="s">
        <v>41</v>
      </c>
      <c r="P198" s="196">
        <f>I198+J198</f>
        <v>0</v>
      </c>
      <c r="Q198" s="196">
        <f>ROUND(I198*H198,2)</f>
        <v>0</v>
      </c>
      <c r="R198" s="196">
        <f>ROUND(J198*H198,2)</f>
        <v>0</v>
      </c>
      <c r="S198" s="197">
        <v>0</v>
      </c>
      <c r="T198" s="197">
        <f>S198*H198</f>
        <v>0</v>
      </c>
      <c r="U198" s="197">
        <v>1E-3</v>
      </c>
      <c r="V198" s="197">
        <f>U198*H198</f>
        <v>0.11166500000000001</v>
      </c>
      <c r="W198" s="197">
        <v>0</v>
      </c>
      <c r="X198" s="198">
        <f>W198*H198</f>
        <v>0</v>
      </c>
      <c r="Y198" s="30"/>
      <c r="Z198" s="30"/>
      <c r="AA198" s="30"/>
      <c r="AB198" s="30"/>
      <c r="AC198" s="30"/>
      <c r="AD198" s="30"/>
      <c r="AE198" s="30"/>
      <c r="AR198" s="199" t="s">
        <v>151</v>
      </c>
      <c r="AT198" s="199" t="s">
        <v>147</v>
      </c>
      <c r="AU198" s="199" t="s">
        <v>87</v>
      </c>
      <c r="AY198" s="16" t="s">
        <v>130</v>
      </c>
      <c r="BE198" s="200">
        <f>IF(O198="základní",K198,0)</f>
        <v>0</v>
      </c>
      <c r="BF198" s="200">
        <f>IF(O198="snížená",K198,0)</f>
        <v>0</v>
      </c>
      <c r="BG198" s="200">
        <f>IF(O198="zákl. přenesená",K198,0)</f>
        <v>0</v>
      </c>
      <c r="BH198" s="200">
        <f>IF(O198="sníž. přenesená",K198,0)</f>
        <v>0</v>
      </c>
      <c r="BI198" s="200">
        <f>IF(O198="nulová",K198,0)</f>
        <v>0</v>
      </c>
      <c r="BJ198" s="16" t="s">
        <v>85</v>
      </c>
      <c r="BK198" s="200">
        <f>ROUND(P198*H198,2)</f>
        <v>0</v>
      </c>
      <c r="BL198" s="16" t="s">
        <v>136</v>
      </c>
      <c r="BM198" s="199" t="s">
        <v>270</v>
      </c>
    </row>
    <row r="199" spans="1:65" s="2" customFormat="1" ht="11.25">
      <c r="A199" s="30"/>
      <c r="B199" s="31"/>
      <c r="C199" s="32"/>
      <c r="D199" s="201" t="s">
        <v>138</v>
      </c>
      <c r="E199" s="32"/>
      <c r="F199" s="202" t="s">
        <v>268</v>
      </c>
      <c r="G199" s="32"/>
      <c r="H199" s="32"/>
      <c r="I199" s="32"/>
      <c r="J199" s="32"/>
      <c r="K199" s="32"/>
      <c r="L199" s="32"/>
      <c r="M199" s="35"/>
      <c r="N199" s="203"/>
      <c r="O199" s="204"/>
      <c r="P199" s="67"/>
      <c r="Q199" s="67"/>
      <c r="R199" s="67"/>
      <c r="S199" s="67"/>
      <c r="T199" s="67"/>
      <c r="U199" s="67"/>
      <c r="V199" s="67"/>
      <c r="W199" s="67"/>
      <c r="X199" s="68"/>
      <c r="Y199" s="30"/>
      <c r="Z199" s="30"/>
      <c r="AA199" s="30"/>
      <c r="AB199" s="30"/>
      <c r="AC199" s="30"/>
      <c r="AD199" s="30"/>
      <c r="AE199" s="30"/>
      <c r="AT199" s="16" t="s">
        <v>138</v>
      </c>
      <c r="AU199" s="16" t="s">
        <v>87</v>
      </c>
    </row>
    <row r="200" spans="1:65" s="2" customFormat="1" ht="39">
      <c r="A200" s="30"/>
      <c r="B200" s="31"/>
      <c r="C200" s="32"/>
      <c r="D200" s="201" t="s">
        <v>140</v>
      </c>
      <c r="E200" s="32"/>
      <c r="F200" s="205" t="s">
        <v>271</v>
      </c>
      <c r="G200" s="32"/>
      <c r="H200" s="32"/>
      <c r="I200" s="32"/>
      <c r="J200" s="32"/>
      <c r="K200" s="32"/>
      <c r="L200" s="32"/>
      <c r="M200" s="35"/>
      <c r="N200" s="203"/>
      <c r="O200" s="204"/>
      <c r="P200" s="67"/>
      <c r="Q200" s="67"/>
      <c r="R200" s="67"/>
      <c r="S200" s="67"/>
      <c r="T200" s="67"/>
      <c r="U200" s="67"/>
      <c r="V200" s="67"/>
      <c r="W200" s="67"/>
      <c r="X200" s="68"/>
      <c r="Y200" s="30"/>
      <c r="Z200" s="30"/>
      <c r="AA200" s="30"/>
      <c r="AB200" s="30"/>
      <c r="AC200" s="30"/>
      <c r="AD200" s="30"/>
      <c r="AE200" s="30"/>
      <c r="AT200" s="16" t="s">
        <v>140</v>
      </c>
      <c r="AU200" s="16" t="s">
        <v>87</v>
      </c>
    </row>
    <row r="201" spans="1:65" s="13" customFormat="1" ht="11.25">
      <c r="B201" s="215"/>
      <c r="C201" s="216"/>
      <c r="D201" s="201" t="s">
        <v>154</v>
      </c>
      <c r="E201" s="217" t="s">
        <v>1</v>
      </c>
      <c r="F201" s="218" t="s">
        <v>272</v>
      </c>
      <c r="G201" s="216"/>
      <c r="H201" s="219">
        <v>111.66500000000001</v>
      </c>
      <c r="I201" s="216"/>
      <c r="J201" s="216"/>
      <c r="K201" s="216"/>
      <c r="L201" s="216"/>
      <c r="M201" s="220"/>
      <c r="N201" s="221"/>
      <c r="O201" s="222"/>
      <c r="P201" s="222"/>
      <c r="Q201" s="222"/>
      <c r="R201" s="222"/>
      <c r="S201" s="222"/>
      <c r="T201" s="222"/>
      <c r="U201" s="222"/>
      <c r="V201" s="222"/>
      <c r="W201" s="222"/>
      <c r="X201" s="223"/>
      <c r="AT201" s="224" t="s">
        <v>154</v>
      </c>
      <c r="AU201" s="224" t="s">
        <v>87</v>
      </c>
      <c r="AV201" s="13" t="s">
        <v>87</v>
      </c>
      <c r="AW201" s="13" t="s">
        <v>5</v>
      </c>
      <c r="AX201" s="13" t="s">
        <v>85</v>
      </c>
      <c r="AY201" s="224" t="s">
        <v>130</v>
      </c>
    </row>
    <row r="202" spans="1:65" s="2" customFormat="1" ht="21.75" customHeight="1">
      <c r="A202" s="30"/>
      <c r="B202" s="31"/>
      <c r="C202" s="187" t="s">
        <v>273</v>
      </c>
      <c r="D202" s="187" t="s">
        <v>132</v>
      </c>
      <c r="E202" s="188" t="s">
        <v>274</v>
      </c>
      <c r="F202" s="189" t="s">
        <v>275</v>
      </c>
      <c r="G202" s="190" t="s">
        <v>135</v>
      </c>
      <c r="H202" s="191">
        <v>3246</v>
      </c>
      <c r="I202" s="192">
        <v>0</v>
      </c>
      <c r="J202" s="192"/>
      <c r="K202" s="192">
        <f>ROUND(P202*H202,2)</f>
        <v>0</v>
      </c>
      <c r="L202" s="193"/>
      <c r="M202" s="35"/>
      <c r="N202" s="194" t="s">
        <v>1</v>
      </c>
      <c r="O202" s="195" t="s">
        <v>41</v>
      </c>
      <c r="P202" s="196">
        <f>I202+J202</f>
        <v>0</v>
      </c>
      <c r="Q202" s="196">
        <f>ROUND(I202*H202,2)</f>
        <v>0</v>
      </c>
      <c r="R202" s="196">
        <f>ROUND(J202*H202,2)</f>
        <v>0</v>
      </c>
      <c r="S202" s="197">
        <v>1.0999999999999999E-2</v>
      </c>
      <c r="T202" s="197">
        <f>S202*H202</f>
        <v>35.705999999999996</v>
      </c>
      <c r="U202" s="197">
        <v>0</v>
      </c>
      <c r="V202" s="197">
        <f>U202*H202</f>
        <v>0</v>
      </c>
      <c r="W202" s="197">
        <v>0</v>
      </c>
      <c r="X202" s="198">
        <f>W202*H202</f>
        <v>0</v>
      </c>
      <c r="Y202" s="30"/>
      <c r="Z202" s="30"/>
      <c r="AA202" s="30"/>
      <c r="AB202" s="30"/>
      <c r="AC202" s="30"/>
      <c r="AD202" s="30"/>
      <c r="AE202" s="30"/>
      <c r="AR202" s="199" t="s">
        <v>136</v>
      </c>
      <c r="AT202" s="199" t="s">
        <v>132</v>
      </c>
      <c r="AU202" s="199" t="s">
        <v>87</v>
      </c>
      <c r="AY202" s="16" t="s">
        <v>130</v>
      </c>
      <c r="BE202" s="200">
        <f>IF(O202="základní",K202,0)</f>
        <v>0</v>
      </c>
      <c r="BF202" s="200">
        <f>IF(O202="snížená",K202,0)</f>
        <v>0</v>
      </c>
      <c r="BG202" s="200">
        <f>IF(O202="zákl. přenesená",K202,0)</f>
        <v>0</v>
      </c>
      <c r="BH202" s="200">
        <f>IF(O202="sníž. přenesená",K202,0)</f>
        <v>0</v>
      </c>
      <c r="BI202" s="200">
        <f>IF(O202="nulová",K202,0)</f>
        <v>0</v>
      </c>
      <c r="BJ202" s="16" t="s">
        <v>85</v>
      </c>
      <c r="BK202" s="200">
        <f>ROUND(P202*H202,2)</f>
        <v>0</v>
      </c>
      <c r="BL202" s="16" t="s">
        <v>136</v>
      </c>
      <c r="BM202" s="199" t="s">
        <v>276</v>
      </c>
    </row>
    <row r="203" spans="1:65" s="2" customFormat="1" ht="11.25">
      <c r="A203" s="30"/>
      <c r="B203" s="31"/>
      <c r="C203" s="32"/>
      <c r="D203" s="201" t="s">
        <v>138</v>
      </c>
      <c r="E203" s="32"/>
      <c r="F203" s="202" t="s">
        <v>277</v>
      </c>
      <c r="G203" s="32"/>
      <c r="H203" s="32"/>
      <c r="I203" s="32"/>
      <c r="J203" s="32"/>
      <c r="K203" s="32"/>
      <c r="L203" s="32"/>
      <c r="M203" s="35"/>
      <c r="N203" s="203"/>
      <c r="O203" s="204"/>
      <c r="P203" s="67"/>
      <c r="Q203" s="67"/>
      <c r="R203" s="67"/>
      <c r="S203" s="67"/>
      <c r="T203" s="67"/>
      <c r="U203" s="67"/>
      <c r="V203" s="67"/>
      <c r="W203" s="67"/>
      <c r="X203" s="68"/>
      <c r="Y203" s="30"/>
      <c r="Z203" s="30"/>
      <c r="AA203" s="30"/>
      <c r="AB203" s="30"/>
      <c r="AC203" s="30"/>
      <c r="AD203" s="30"/>
      <c r="AE203" s="30"/>
      <c r="AT203" s="16" t="s">
        <v>138</v>
      </c>
      <c r="AU203" s="16" t="s">
        <v>87</v>
      </c>
    </row>
    <row r="204" spans="1:65" s="13" customFormat="1" ht="11.25">
      <c r="B204" s="215"/>
      <c r="C204" s="216"/>
      <c r="D204" s="201" t="s">
        <v>154</v>
      </c>
      <c r="E204" s="217" t="s">
        <v>1</v>
      </c>
      <c r="F204" s="218" t="s">
        <v>260</v>
      </c>
      <c r="G204" s="216"/>
      <c r="H204" s="219">
        <v>3246</v>
      </c>
      <c r="I204" s="216"/>
      <c r="J204" s="216"/>
      <c r="K204" s="216"/>
      <c r="L204" s="216"/>
      <c r="M204" s="220"/>
      <c r="N204" s="221"/>
      <c r="O204" s="222"/>
      <c r="P204" s="222"/>
      <c r="Q204" s="222"/>
      <c r="R204" s="222"/>
      <c r="S204" s="222"/>
      <c r="T204" s="222"/>
      <c r="U204" s="222"/>
      <c r="V204" s="222"/>
      <c r="W204" s="222"/>
      <c r="X204" s="223"/>
      <c r="AT204" s="224" t="s">
        <v>154</v>
      </c>
      <c r="AU204" s="224" t="s">
        <v>87</v>
      </c>
      <c r="AV204" s="13" t="s">
        <v>87</v>
      </c>
      <c r="AW204" s="13" t="s">
        <v>5</v>
      </c>
      <c r="AX204" s="13" t="s">
        <v>85</v>
      </c>
      <c r="AY204" s="224" t="s">
        <v>130</v>
      </c>
    </row>
    <row r="205" spans="1:65" s="2" customFormat="1" ht="16.5" customHeight="1">
      <c r="A205" s="30"/>
      <c r="B205" s="31"/>
      <c r="C205" s="187" t="s">
        <v>278</v>
      </c>
      <c r="D205" s="187" t="s">
        <v>132</v>
      </c>
      <c r="E205" s="188" t="s">
        <v>279</v>
      </c>
      <c r="F205" s="189" t="s">
        <v>280</v>
      </c>
      <c r="G205" s="190" t="s">
        <v>135</v>
      </c>
      <c r="H205" s="191">
        <v>310</v>
      </c>
      <c r="I205" s="192">
        <v>0</v>
      </c>
      <c r="J205" s="192"/>
      <c r="K205" s="192">
        <f>ROUND(P205*H205,2)</f>
        <v>0</v>
      </c>
      <c r="L205" s="193"/>
      <c r="M205" s="35"/>
      <c r="N205" s="194" t="s">
        <v>1</v>
      </c>
      <c r="O205" s="195" t="s">
        <v>41</v>
      </c>
      <c r="P205" s="196">
        <f>I205+J205</f>
        <v>0</v>
      </c>
      <c r="Q205" s="196">
        <f>ROUND(I205*H205,2)</f>
        <v>0</v>
      </c>
      <c r="R205" s="196">
        <f>ROUND(J205*H205,2)</f>
        <v>0</v>
      </c>
      <c r="S205" s="197">
        <v>2.1000000000000001E-2</v>
      </c>
      <c r="T205" s="197">
        <f>S205*H205</f>
        <v>6.5100000000000007</v>
      </c>
      <c r="U205" s="197">
        <v>0</v>
      </c>
      <c r="V205" s="197">
        <f>U205*H205</f>
        <v>0</v>
      </c>
      <c r="W205" s="197">
        <v>0</v>
      </c>
      <c r="X205" s="198">
        <f>W205*H205</f>
        <v>0</v>
      </c>
      <c r="Y205" s="30"/>
      <c r="Z205" s="30"/>
      <c r="AA205" s="30"/>
      <c r="AB205" s="30"/>
      <c r="AC205" s="30"/>
      <c r="AD205" s="30"/>
      <c r="AE205" s="30"/>
      <c r="AR205" s="199" t="s">
        <v>136</v>
      </c>
      <c r="AT205" s="199" t="s">
        <v>132</v>
      </c>
      <c r="AU205" s="199" t="s">
        <v>87</v>
      </c>
      <c r="AY205" s="16" t="s">
        <v>130</v>
      </c>
      <c r="BE205" s="200">
        <f>IF(O205="základní",K205,0)</f>
        <v>0</v>
      </c>
      <c r="BF205" s="200">
        <f>IF(O205="snížená",K205,0)</f>
        <v>0</v>
      </c>
      <c r="BG205" s="200">
        <f>IF(O205="zákl. přenesená",K205,0)</f>
        <v>0</v>
      </c>
      <c r="BH205" s="200">
        <f>IF(O205="sníž. přenesená",K205,0)</f>
        <v>0</v>
      </c>
      <c r="BI205" s="200">
        <f>IF(O205="nulová",K205,0)</f>
        <v>0</v>
      </c>
      <c r="BJ205" s="16" t="s">
        <v>85</v>
      </c>
      <c r="BK205" s="200">
        <f>ROUND(P205*H205,2)</f>
        <v>0</v>
      </c>
      <c r="BL205" s="16" t="s">
        <v>136</v>
      </c>
      <c r="BM205" s="199" t="s">
        <v>281</v>
      </c>
    </row>
    <row r="206" spans="1:65" s="2" customFormat="1" ht="11.25">
      <c r="A206" s="30"/>
      <c r="B206" s="31"/>
      <c r="C206" s="32"/>
      <c r="D206" s="201" t="s">
        <v>138</v>
      </c>
      <c r="E206" s="32"/>
      <c r="F206" s="202" t="s">
        <v>282</v>
      </c>
      <c r="G206" s="32"/>
      <c r="H206" s="32"/>
      <c r="I206" s="32"/>
      <c r="J206" s="32"/>
      <c r="K206" s="32"/>
      <c r="L206" s="32"/>
      <c r="M206" s="35"/>
      <c r="N206" s="203"/>
      <c r="O206" s="204"/>
      <c r="P206" s="67"/>
      <c r="Q206" s="67"/>
      <c r="R206" s="67"/>
      <c r="S206" s="67"/>
      <c r="T206" s="67"/>
      <c r="U206" s="67"/>
      <c r="V206" s="67"/>
      <c r="W206" s="67"/>
      <c r="X206" s="68"/>
      <c r="Y206" s="30"/>
      <c r="Z206" s="30"/>
      <c r="AA206" s="30"/>
      <c r="AB206" s="30"/>
      <c r="AC206" s="30"/>
      <c r="AD206" s="30"/>
      <c r="AE206" s="30"/>
      <c r="AT206" s="16" t="s">
        <v>138</v>
      </c>
      <c r="AU206" s="16" t="s">
        <v>87</v>
      </c>
    </row>
    <row r="207" spans="1:65" s="2" customFormat="1" ht="33" customHeight="1">
      <c r="A207" s="30"/>
      <c r="B207" s="31"/>
      <c r="C207" s="187" t="s">
        <v>283</v>
      </c>
      <c r="D207" s="187" t="s">
        <v>132</v>
      </c>
      <c r="E207" s="188" t="s">
        <v>284</v>
      </c>
      <c r="F207" s="189" t="s">
        <v>285</v>
      </c>
      <c r="G207" s="190" t="s">
        <v>245</v>
      </c>
      <c r="H207" s="191">
        <v>45</v>
      </c>
      <c r="I207" s="192">
        <v>0</v>
      </c>
      <c r="J207" s="192"/>
      <c r="K207" s="192">
        <f>ROUND(P207*H207,2)</f>
        <v>0</v>
      </c>
      <c r="L207" s="193"/>
      <c r="M207" s="35"/>
      <c r="N207" s="194" t="s">
        <v>1</v>
      </c>
      <c r="O207" s="195" t="s">
        <v>41</v>
      </c>
      <c r="P207" s="196">
        <f>I207+J207</f>
        <v>0</v>
      </c>
      <c r="Q207" s="196">
        <f>ROUND(I207*H207,2)</f>
        <v>0</v>
      </c>
      <c r="R207" s="196">
        <f>ROUND(J207*H207,2)</f>
        <v>0</v>
      </c>
      <c r="S207" s="197">
        <v>3.6459999999999999</v>
      </c>
      <c r="T207" s="197">
        <f>S207*H207</f>
        <v>164.07</v>
      </c>
      <c r="U207" s="197">
        <v>0</v>
      </c>
      <c r="V207" s="197">
        <f>U207*H207</f>
        <v>0</v>
      </c>
      <c r="W207" s="197">
        <v>0</v>
      </c>
      <c r="X207" s="198">
        <f>W207*H207</f>
        <v>0</v>
      </c>
      <c r="Y207" s="30"/>
      <c r="Z207" s="30"/>
      <c r="AA207" s="30"/>
      <c r="AB207" s="30"/>
      <c r="AC207" s="30"/>
      <c r="AD207" s="30"/>
      <c r="AE207" s="30"/>
      <c r="AR207" s="199" t="s">
        <v>136</v>
      </c>
      <c r="AT207" s="199" t="s">
        <v>132</v>
      </c>
      <c r="AU207" s="199" t="s">
        <v>87</v>
      </c>
      <c r="AY207" s="16" t="s">
        <v>130</v>
      </c>
      <c r="BE207" s="200">
        <f>IF(O207="základní",K207,0)</f>
        <v>0</v>
      </c>
      <c r="BF207" s="200">
        <f>IF(O207="snížená",K207,0)</f>
        <v>0</v>
      </c>
      <c r="BG207" s="200">
        <f>IF(O207="zákl. přenesená",K207,0)</f>
        <v>0</v>
      </c>
      <c r="BH207" s="200">
        <f>IF(O207="sníž. přenesená",K207,0)</f>
        <v>0</v>
      </c>
      <c r="BI207" s="200">
        <f>IF(O207="nulová",K207,0)</f>
        <v>0</v>
      </c>
      <c r="BJ207" s="16" t="s">
        <v>85</v>
      </c>
      <c r="BK207" s="200">
        <f>ROUND(P207*H207,2)</f>
        <v>0</v>
      </c>
      <c r="BL207" s="16" t="s">
        <v>136</v>
      </c>
      <c r="BM207" s="199" t="s">
        <v>286</v>
      </c>
    </row>
    <row r="208" spans="1:65" s="2" customFormat="1" ht="29.25">
      <c r="A208" s="30"/>
      <c r="B208" s="31"/>
      <c r="C208" s="32"/>
      <c r="D208" s="201" t="s">
        <v>138</v>
      </c>
      <c r="E208" s="32"/>
      <c r="F208" s="202" t="s">
        <v>287</v>
      </c>
      <c r="G208" s="32"/>
      <c r="H208" s="32"/>
      <c r="I208" s="32"/>
      <c r="J208" s="32"/>
      <c r="K208" s="32"/>
      <c r="L208" s="32"/>
      <c r="M208" s="35"/>
      <c r="N208" s="203"/>
      <c r="O208" s="204"/>
      <c r="P208" s="67"/>
      <c r="Q208" s="67"/>
      <c r="R208" s="67"/>
      <c r="S208" s="67"/>
      <c r="T208" s="67"/>
      <c r="U208" s="67"/>
      <c r="V208" s="67"/>
      <c r="W208" s="67"/>
      <c r="X208" s="68"/>
      <c r="Y208" s="30"/>
      <c r="Z208" s="30"/>
      <c r="AA208" s="30"/>
      <c r="AB208" s="30"/>
      <c r="AC208" s="30"/>
      <c r="AD208" s="30"/>
      <c r="AE208" s="30"/>
      <c r="AT208" s="16" t="s">
        <v>138</v>
      </c>
      <c r="AU208" s="16" t="s">
        <v>87</v>
      </c>
    </row>
    <row r="209" spans="1:65" s="2" customFormat="1" ht="21.75" customHeight="1">
      <c r="A209" s="30"/>
      <c r="B209" s="31"/>
      <c r="C209" s="206" t="s">
        <v>288</v>
      </c>
      <c r="D209" s="206" t="s">
        <v>147</v>
      </c>
      <c r="E209" s="207" t="s">
        <v>289</v>
      </c>
      <c r="F209" s="208" t="s">
        <v>290</v>
      </c>
      <c r="G209" s="209" t="s">
        <v>168</v>
      </c>
      <c r="H209" s="210">
        <v>9</v>
      </c>
      <c r="I209" s="211"/>
      <c r="J209" s="212"/>
      <c r="K209" s="211">
        <f>ROUND(P209*H209,2)</f>
        <v>0</v>
      </c>
      <c r="L209" s="212"/>
      <c r="M209" s="213"/>
      <c r="N209" s="214" t="s">
        <v>1</v>
      </c>
      <c r="O209" s="195" t="s">
        <v>41</v>
      </c>
      <c r="P209" s="196">
        <f>I209+J209</f>
        <v>0</v>
      </c>
      <c r="Q209" s="196">
        <f>ROUND(I209*H209,2)</f>
        <v>0</v>
      </c>
      <c r="R209" s="196">
        <f>ROUND(J209*H209,2)</f>
        <v>0</v>
      </c>
      <c r="S209" s="197">
        <v>0</v>
      </c>
      <c r="T209" s="197">
        <f>S209*H209</f>
        <v>0</v>
      </c>
      <c r="U209" s="197">
        <v>0.5</v>
      </c>
      <c r="V209" s="197">
        <f>U209*H209</f>
        <v>4.5</v>
      </c>
      <c r="W209" s="197">
        <v>0</v>
      </c>
      <c r="X209" s="198">
        <f>W209*H209</f>
        <v>0</v>
      </c>
      <c r="Y209" s="30"/>
      <c r="Z209" s="30"/>
      <c r="AA209" s="30"/>
      <c r="AB209" s="30"/>
      <c r="AC209" s="30"/>
      <c r="AD209" s="30"/>
      <c r="AE209" s="30"/>
      <c r="AR209" s="199" t="s">
        <v>151</v>
      </c>
      <c r="AT209" s="199" t="s">
        <v>147</v>
      </c>
      <c r="AU209" s="199" t="s">
        <v>87</v>
      </c>
      <c r="AY209" s="16" t="s">
        <v>130</v>
      </c>
      <c r="BE209" s="200">
        <f>IF(O209="základní",K209,0)</f>
        <v>0</v>
      </c>
      <c r="BF209" s="200">
        <f>IF(O209="snížená",K209,0)</f>
        <v>0</v>
      </c>
      <c r="BG209" s="200">
        <f>IF(O209="zákl. přenesená",K209,0)</f>
        <v>0</v>
      </c>
      <c r="BH209" s="200">
        <f>IF(O209="sníž. přenesená",K209,0)</f>
        <v>0</v>
      </c>
      <c r="BI209" s="200">
        <f>IF(O209="nulová",K209,0)</f>
        <v>0</v>
      </c>
      <c r="BJ209" s="16" t="s">
        <v>85</v>
      </c>
      <c r="BK209" s="200">
        <f>ROUND(P209*H209,2)</f>
        <v>0</v>
      </c>
      <c r="BL209" s="16" t="s">
        <v>136</v>
      </c>
      <c r="BM209" s="199" t="s">
        <v>291</v>
      </c>
    </row>
    <row r="210" spans="1:65" s="2" customFormat="1" ht="19.5">
      <c r="A210" s="30"/>
      <c r="B210" s="31"/>
      <c r="C210" s="32"/>
      <c r="D210" s="201" t="s">
        <v>138</v>
      </c>
      <c r="E210" s="32"/>
      <c r="F210" s="202" t="s">
        <v>290</v>
      </c>
      <c r="G210" s="32"/>
      <c r="H210" s="32"/>
      <c r="I210" s="32"/>
      <c r="J210" s="32"/>
      <c r="K210" s="32"/>
      <c r="L210" s="32"/>
      <c r="M210" s="35"/>
      <c r="N210" s="203"/>
      <c r="O210" s="204"/>
      <c r="P210" s="67"/>
      <c r="Q210" s="67"/>
      <c r="R210" s="67"/>
      <c r="S210" s="67"/>
      <c r="T210" s="67"/>
      <c r="U210" s="67"/>
      <c r="V210" s="67"/>
      <c r="W210" s="67"/>
      <c r="X210" s="68"/>
      <c r="Y210" s="30"/>
      <c r="Z210" s="30"/>
      <c r="AA210" s="30"/>
      <c r="AB210" s="30"/>
      <c r="AC210" s="30"/>
      <c r="AD210" s="30"/>
      <c r="AE210" s="30"/>
      <c r="AT210" s="16" t="s">
        <v>138</v>
      </c>
      <c r="AU210" s="16" t="s">
        <v>87</v>
      </c>
    </row>
    <row r="211" spans="1:65" s="2" customFormat="1" ht="39">
      <c r="A211" s="30"/>
      <c r="B211" s="31"/>
      <c r="C211" s="32"/>
      <c r="D211" s="201" t="s">
        <v>140</v>
      </c>
      <c r="E211" s="32"/>
      <c r="F211" s="205" t="s">
        <v>292</v>
      </c>
      <c r="G211" s="32"/>
      <c r="H211" s="32"/>
      <c r="I211" s="32"/>
      <c r="J211" s="32"/>
      <c r="K211" s="32"/>
      <c r="L211" s="32"/>
      <c r="M211" s="35"/>
      <c r="N211" s="203"/>
      <c r="O211" s="204"/>
      <c r="P211" s="67"/>
      <c r="Q211" s="67"/>
      <c r="R211" s="67"/>
      <c r="S211" s="67"/>
      <c r="T211" s="67"/>
      <c r="U211" s="67"/>
      <c r="V211" s="67"/>
      <c r="W211" s="67"/>
      <c r="X211" s="68"/>
      <c r="Y211" s="30"/>
      <c r="Z211" s="30"/>
      <c r="AA211" s="30"/>
      <c r="AB211" s="30"/>
      <c r="AC211" s="30"/>
      <c r="AD211" s="30"/>
      <c r="AE211" s="30"/>
      <c r="AT211" s="16" t="s">
        <v>140</v>
      </c>
      <c r="AU211" s="16" t="s">
        <v>87</v>
      </c>
    </row>
    <row r="212" spans="1:65" s="13" customFormat="1" ht="11.25">
      <c r="B212" s="215"/>
      <c r="C212" s="216"/>
      <c r="D212" s="201" t="s">
        <v>154</v>
      </c>
      <c r="E212" s="217" t="s">
        <v>1</v>
      </c>
      <c r="F212" s="218" t="s">
        <v>174</v>
      </c>
      <c r="G212" s="216"/>
      <c r="H212" s="219">
        <v>9</v>
      </c>
      <c r="I212" s="216"/>
      <c r="J212" s="216"/>
      <c r="K212" s="216"/>
      <c r="L212" s="216"/>
      <c r="M212" s="220"/>
      <c r="N212" s="221"/>
      <c r="O212" s="222"/>
      <c r="P212" s="222"/>
      <c r="Q212" s="222"/>
      <c r="R212" s="222"/>
      <c r="S212" s="222"/>
      <c r="T212" s="222"/>
      <c r="U212" s="222"/>
      <c r="V212" s="222"/>
      <c r="W212" s="222"/>
      <c r="X212" s="223"/>
      <c r="AT212" s="224" t="s">
        <v>154</v>
      </c>
      <c r="AU212" s="224" t="s">
        <v>87</v>
      </c>
      <c r="AV212" s="13" t="s">
        <v>87</v>
      </c>
      <c r="AW212" s="13" t="s">
        <v>5</v>
      </c>
      <c r="AX212" s="13" t="s">
        <v>85</v>
      </c>
      <c r="AY212" s="224" t="s">
        <v>130</v>
      </c>
    </row>
    <row r="213" spans="1:65" s="2" customFormat="1" ht="21.75" customHeight="1">
      <c r="A213" s="30"/>
      <c r="B213" s="31"/>
      <c r="C213" s="187" t="s">
        <v>293</v>
      </c>
      <c r="D213" s="187" t="s">
        <v>132</v>
      </c>
      <c r="E213" s="188" t="s">
        <v>294</v>
      </c>
      <c r="F213" s="189" t="s">
        <v>295</v>
      </c>
      <c r="G213" s="190" t="s">
        <v>245</v>
      </c>
      <c r="H213" s="191">
        <v>45</v>
      </c>
      <c r="I213" s="192"/>
      <c r="J213" s="192"/>
      <c r="K213" s="192">
        <f>ROUND(P213*H213,2)</f>
        <v>0</v>
      </c>
      <c r="L213" s="193"/>
      <c r="M213" s="35"/>
      <c r="N213" s="194" t="s">
        <v>1</v>
      </c>
      <c r="O213" s="195" t="s">
        <v>41</v>
      </c>
      <c r="P213" s="196">
        <f>I213+J213</f>
        <v>0</v>
      </c>
      <c r="Q213" s="196">
        <f>ROUND(I213*H213,2)</f>
        <v>0</v>
      </c>
      <c r="R213" s="196">
        <f>ROUND(J213*H213,2)</f>
        <v>0</v>
      </c>
      <c r="S213" s="197">
        <v>1.208</v>
      </c>
      <c r="T213" s="197">
        <f>S213*H213</f>
        <v>54.36</v>
      </c>
      <c r="U213" s="197">
        <v>0</v>
      </c>
      <c r="V213" s="197">
        <f>U213*H213</f>
        <v>0</v>
      </c>
      <c r="W213" s="197">
        <v>0</v>
      </c>
      <c r="X213" s="198">
        <f>W213*H213</f>
        <v>0</v>
      </c>
      <c r="Y213" s="30"/>
      <c r="Z213" s="30"/>
      <c r="AA213" s="30"/>
      <c r="AB213" s="30"/>
      <c r="AC213" s="30"/>
      <c r="AD213" s="30"/>
      <c r="AE213" s="30"/>
      <c r="AR213" s="199" t="s">
        <v>136</v>
      </c>
      <c r="AT213" s="199" t="s">
        <v>132</v>
      </c>
      <c r="AU213" s="199" t="s">
        <v>87</v>
      </c>
      <c r="AY213" s="16" t="s">
        <v>130</v>
      </c>
      <c r="BE213" s="200">
        <f>IF(O213="základní",K213,0)</f>
        <v>0</v>
      </c>
      <c r="BF213" s="200">
        <f>IF(O213="snížená",K213,0)</f>
        <v>0</v>
      </c>
      <c r="BG213" s="200">
        <f>IF(O213="zákl. přenesená",K213,0)</f>
        <v>0</v>
      </c>
      <c r="BH213" s="200">
        <f>IF(O213="sníž. přenesená",K213,0)</f>
        <v>0</v>
      </c>
      <c r="BI213" s="200">
        <f>IF(O213="nulová",K213,0)</f>
        <v>0</v>
      </c>
      <c r="BJ213" s="16" t="s">
        <v>85</v>
      </c>
      <c r="BK213" s="200">
        <f>ROUND(P213*H213,2)</f>
        <v>0</v>
      </c>
      <c r="BL213" s="16" t="s">
        <v>136</v>
      </c>
      <c r="BM213" s="199" t="s">
        <v>296</v>
      </c>
    </row>
    <row r="214" spans="1:65" s="2" customFormat="1" ht="29.25">
      <c r="A214" s="30"/>
      <c r="B214" s="31"/>
      <c r="C214" s="32"/>
      <c r="D214" s="201" t="s">
        <v>138</v>
      </c>
      <c r="E214" s="32"/>
      <c r="F214" s="202" t="s">
        <v>297</v>
      </c>
      <c r="G214" s="32"/>
      <c r="H214" s="32"/>
      <c r="I214" s="32"/>
      <c r="J214" s="32"/>
      <c r="K214" s="32"/>
      <c r="L214" s="32"/>
      <c r="M214" s="35"/>
      <c r="N214" s="203"/>
      <c r="O214" s="204"/>
      <c r="P214" s="67"/>
      <c r="Q214" s="67"/>
      <c r="R214" s="67"/>
      <c r="S214" s="67"/>
      <c r="T214" s="67"/>
      <c r="U214" s="67"/>
      <c r="V214" s="67"/>
      <c r="W214" s="67"/>
      <c r="X214" s="68"/>
      <c r="Y214" s="30"/>
      <c r="Z214" s="30"/>
      <c r="AA214" s="30"/>
      <c r="AB214" s="30"/>
      <c r="AC214" s="30"/>
      <c r="AD214" s="30"/>
      <c r="AE214" s="30"/>
      <c r="AT214" s="16" t="s">
        <v>138</v>
      </c>
      <c r="AU214" s="16" t="s">
        <v>87</v>
      </c>
    </row>
    <row r="215" spans="1:65" s="2" customFormat="1" ht="21.75" customHeight="1">
      <c r="A215" s="30"/>
      <c r="B215" s="31"/>
      <c r="C215" s="206" t="s">
        <v>298</v>
      </c>
      <c r="D215" s="206" t="s">
        <v>147</v>
      </c>
      <c r="E215" s="207" t="s">
        <v>299</v>
      </c>
      <c r="F215" s="208" t="s">
        <v>300</v>
      </c>
      <c r="G215" s="209" t="s">
        <v>245</v>
      </c>
      <c r="H215" s="210">
        <v>6</v>
      </c>
      <c r="I215" s="211"/>
      <c r="J215" s="212"/>
      <c r="K215" s="211">
        <f>ROUND(P215*H215,2)</f>
        <v>0</v>
      </c>
      <c r="L215" s="212"/>
      <c r="M215" s="213"/>
      <c r="N215" s="214" t="s">
        <v>1</v>
      </c>
      <c r="O215" s="195" t="s">
        <v>41</v>
      </c>
      <c r="P215" s="196">
        <f>I215+J215</f>
        <v>0</v>
      </c>
      <c r="Q215" s="196">
        <f>ROUND(I215*H215,2)</f>
        <v>0</v>
      </c>
      <c r="R215" s="196">
        <f>ROUND(J215*H215,2)</f>
        <v>0</v>
      </c>
      <c r="S215" s="197">
        <v>0</v>
      </c>
      <c r="T215" s="197">
        <f>S215*H215</f>
        <v>0</v>
      </c>
      <c r="U215" s="197">
        <v>5.5E-2</v>
      </c>
      <c r="V215" s="197">
        <f>U215*H215</f>
        <v>0.33</v>
      </c>
      <c r="W215" s="197">
        <v>0</v>
      </c>
      <c r="X215" s="198">
        <f>W215*H215</f>
        <v>0</v>
      </c>
      <c r="Y215" s="30"/>
      <c r="Z215" s="30"/>
      <c r="AA215" s="30"/>
      <c r="AB215" s="30"/>
      <c r="AC215" s="30"/>
      <c r="AD215" s="30"/>
      <c r="AE215" s="30"/>
      <c r="AR215" s="199" t="s">
        <v>151</v>
      </c>
      <c r="AT215" s="199" t="s">
        <v>147</v>
      </c>
      <c r="AU215" s="199" t="s">
        <v>87</v>
      </c>
      <c r="AY215" s="16" t="s">
        <v>130</v>
      </c>
      <c r="BE215" s="200">
        <f>IF(O215="základní",K215,0)</f>
        <v>0</v>
      </c>
      <c r="BF215" s="200">
        <f>IF(O215="snížená",K215,0)</f>
        <v>0</v>
      </c>
      <c r="BG215" s="200">
        <f>IF(O215="zákl. přenesená",K215,0)</f>
        <v>0</v>
      </c>
      <c r="BH215" s="200">
        <f>IF(O215="sníž. přenesená",K215,0)</f>
        <v>0</v>
      </c>
      <c r="BI215" s="200">
        <f>IF(O215="nulová",K215,0)</f>
        <v>0</v>
      </c>
      <c r="BJ215" s="16" t="s">
        <v>85</v>
      </c>
      <c r="BK215" s="200">
        <f>ROUND(P215*H215,2)</f>
        <v>0</v>
      </c>
      <c r="BL215" s="16" t="s">
        <v>136</v>
      </c>
      <c r="BM215" s="199" t="s">
        <v>301</v>
      </c>
    </row>
    <row r="216" spans="1:65" s="2" customFormat="1" ht="11.25">
      <c r="A216" s="30"/>
      <c r="B216" s="31"/>
      <c r="C216" s="32"/>
      <c r="D216" s="201" t="s">
        <v>138</v>
      </c>
      <c r="E216" s="32"/>
      <c r="F216" s="202" t="s">
        <v>302</v>
      </c>
      <c r="G216" s="32"/>
      <c r="H216" s="32"/>
      <c r="I216" s="32"/>
      <c r="J216" s="32"/>
      <c r="K216" s="32"/>
      <c r="L216" s="32"/>
      <c r="M216" s="35"/>
      <c r="N216" s="203"/>
      <c r="O216" s="204"/>
      <c r="P216" s="67"/>
      <c r="Q216" s="67"/>
      <c r="R216" s="67"/>
      <c r="S216" s="67"/>
      <c r="T216" s="67"/>
      <c r="U216" s="67"/>
      <c r="V216" s="67"/>
      <c r="W216" s="67"/>
      <c r="X216" s="68"/>
      <c r="Y216" s="30"/>
      <c r="Z216" s="30"/>
      <c r="AA216" s="30"/>
      <c r="AB216" s="30"/>
      <c r="AC216" s="30"/>
      <c r="AD216" s="30"/>
      <c r="AE216" s="30"/>
      <c r="AT216" s="16" t="s">
        <v>138</v>
      </c>
      <c r="AU216" s="16" t="s">
        <v>87</v>
      </c>
    </row>
    <row r="217" spans="1:65" s="2" customFormat="1" ht="21.75" customHeight="1">
      <c r="A217" s="30"/>
      <c r="B217" s="31"/>
      <c r="C217" s="206" t="s">
        <v>303</v>
      </c>
      <c r="D217" s="206" t="s">
        <v>147</v>
      </c>
      <c r="E217" s="207" t="s">
        <v>304</v>
      </c>
      <c r="F217" s="208" t="s">
        <v>305</v>
      </c>
      <c r="G217" s="209" t="s">
        <v>245</v>
      </c>
      <c r="H217" s="210">
        <v>1</v>
      </c>
      <c r="I217" s="211"/>
      <c r="J217" s="212"/>
      <c r="K217" s="211">
        <f>ROUND(P217*H217,2)</f>
        <v>0</v>
      </c>
      <c r="L217" s="212"/>
      <c r="M217" s="213"/>
      <c r="N217" s="214" t="s">
        <v>1</v>
      </c>
      <c r="O217" s="195" t="s">
        <v>41</v>
      </c>
      <c r="P217" s="196">
        <f>I217+J217</f>
        <v>0</v>
      </c>
      <c r="Q217" s="196">
        <f>ROUND(I217*H217,2)</f>
        <v>0</v>
      </c>
      <c r="R217" s="196">
        <f>ROUND(J217*H217,2)</f>
        <v>0</v>
      </c>
      <c r="S217" s="197">
        <v>0</v>
      </c>
      <c r="T217" s="197">
        <f>S217*H217</f>
        <v>0</v>
      </c>
      <c r="U217" s="197">
        <v>5.5E-2</v>
      </c>
      <c r="V217" s="197">
        <f>U217*H217</f>
        <v>5.5E-2</v>
      </c>
      <c r="W217" s="197">
        <v>0</v>
      </c>
      <c r="X217" s="198">
        <f>W217*H217</f>
        <v>0</v>
      </c>
      <c r="Y217" s="30"/>
      <c r="Z217" s="30"/>
      <c r="AA217" s="30"/>
      <c r="AB217" s="30"/>
      <c r="AC217" s="30"/>
      <c r="AD217" s="30"/>
      <c r="AE217" s="30"/>
      <c r="AR217" s="199" t="s">
        <v>151</v>
      </c>
      <c r="AT217" s="199" t="s">
        <v>147</v>
      </c>
      <c r="AU217" s="199" t="s">
        <v>87</v>
      </c>
      <c r="AY217" s="16" t="s">
        <v>130</v>
      </c>
      <c r="BE217" s="200">
        <f>IF(O217="základní",K217,0)</f>
        <v>0</v>
      </c>
      <c r="BF217" s="200">
        <f>IF(O217="snížená",K217,0)</f>
        <v>0</v>
      </c>
      <c r="BG217" s="200">
        <f>IF(O217="zákl. přenesená",K217,0)</f>
        <v>0</v>
      </c>
      <c r="BH217" s="200">
        <f>IF(O217="sníž. přenesená",K217,0)</f>
        <v>0</v>
      </c>
      <c r="BI217" s="200">
        <f>IF(O217="nulová",K217,0)</f>
        <v>0</v>
      </c>
      <c r="BJ217" s="16" t="s">
        <v>85</v>
      </c>
      <c r="BK217" s="200">
        <f>ROUND(P217*H217,2)</f>
        <v>0</v>
      </c>
      <c r="BL217" s="16" t="s">
        <v>136</v>
      </c>
      <c r="BM217" s="199" t="s">
        <v>306</v>
      </c>
    </row>
    <row r="218" spans="1:65" s="2" customFormat="1" ht="11.25">
      <c r="A218" s="30"/>
      <c r="B218" s="31"/>
      <c r="C218" s="32"/>
      <c r="D218" s="201" t="s">
        <v>138</v>
      </c>
      <c r="E218" s="32"/>
      <c r="F218" s="202" t="s">
        <v>307</v>
      </c>
      <c r="G218" s="32"/>
      <c r="H218" s="32"/>
      <c r="I218" s="32"/>
      <c r="J218" s="32"/>
      <c r="K218" s="32"/>
      <c r="L218" s="32"/>
      <c r="M218" s="35"/>
      <c r="N218" s="203"/>
      <c r="O218" s="204"/>
      <c r="P218" s="67"/>
      <c r="Q218" s="67"/>
      <c r="R218" s="67"/>
      <c r="S218" s="67"/>
      <c r="T218" s="67"/>
      <c r="U218" s="67"/>
      <c r="V218" s="67"/>
      <c r="W218" s="67"/>
      <c r="X218" s="68"/>
      <c r="Y218" s="30"/>
      <c r="Z218" s="30"/>
      <c r="AA218" s="30"/>
      <c r="AB218" s="30"/>
      <c r="AC218" s="30"/>
      <c r="AD218" s="30"/>
      <c r="AE218" s="30"/>
      <c r="AT218" s="16" t="s">
        <v>138</v>
      </c>
      <c r="AU218" s="16" t="s">
        <v>87</v>
      </c>
    </row>
    <row r="219" spans="1:65" s="2" customFormat="1" ht="21.75" customHeight="1">
      <c r="A219" s="30"/>
      <c r="B219" s="31"/>
      <c r="C219" s="206" t="s">
        <v>308</v>
      </c>
      <c r="D219" s="206" t="s">
        <v>147</v>
      </c>
      <c r="E219" s="207" t="s">
        <v>309</v>
      </c>
      <c r="F219" s="208" t="s">
        <v>310</v>
      </c>
      <c r="G219" s="209" t="s">
        <v>245</v>
      </c>
      <c r="H219" s="210">
        <v>6</v>
      </c>
      <c r="I219" s="211"/>
      <c r="J219" s="212"/>
      <c r="K219" s="211">
        <f>ROUND(P219*H219,2)</f>
        <v>0</v>
      </c>
      <c r="L219" s="212"/>
      <c r="M219" s="213"/>
      <c r="N219" s="214" t="s">
        <v>1</v>
      </c>
      <c r="O219" s="195" t="s">
        <v>41</v>
      </c>
      <c r="P219" s="196">
        <f>I219+J219</f>
        <v>0</v>
      </c>
      <c r="Q219" s="196">
        <f>ROUND(I219*H219,2)</f>
        <v>0</v>
      </c>
      <c r="R219" s="196">
        <f>ROUND(J219*H219,2)</f>
        <v>0</v>
      </c>
      <c r="S219" s="197">
        <v>0</v>
      </c>
      <c r="T219" s="197">
        <f>S219*H219</f>
        <v>0</v>
      </c>
      <c r="U219" s="197">
        <v>5.5E-2</v>
      </c>
      <c r="V219" s="197">
        <f>U219*H219</f>
        <v>0.33</v>
      </c>
      <c r="W219" s="197">
        <v>0</v>
      </c>
      <c r="X219" s="198">
        <f>W219*H219</f>
        <v>0</v>
      </c>
      <c r="Y219" s="30"/>
      <c r="Z219" s="30"/>
      <c r="AA219" s="30"/>
      <c r="AB219" s="30"/>
      <c r="AC219" s="30"/>
      <c r="AD219" s="30"/>
      <c r="AE219" s="30"/>
      <c r="AR219" s="199" t="s">
        <v>151</v>
      </c>
      <c r="AT219" s="199" t="s">
        <v>147</v>
      </c>
      <c r="AU219" s="199" t="s">
        <v>87</v>
      </c>
      <c r="AY219" s="16" t="s">
        <v>130</v>
      </c>
      <c r="BE219" s="200">
        <f>IF(O219="základní",K219,0)</f>
        <v>0</v>
      </c>
      <c r="BF219" s="200">
        <f>IF(O219="snížená",K219,0)</f>
        <v>0</v>
      </c>
      <c r="BG219" s="200">
        <f>IF(O219="zákl. přenesená",K219,0)</f>
        <v>0</v>
      </c>
      <c r="BH219" s="200">
        <f>IF(O219="sníž. přenesená",K219,0)</f>
        <v>0</v>
      </c>
      <c r="BI219" s="200">
        <f>IF(O219="nulová",K219,0)</f>
        <v>0</v>
      </c>
      <c r="BJ219" s="16" t="s">
        <v>85</v>
      </c>
      <c r="BK219" s="200">
        <f>ROUND(P219*H219,2)</f>
        <v>0</v>
      </c>
      <c r="BL219" s="16" t="s">
        <v>136</v>
      </c>
      <c r="BM219" s="199" t="s">
        <v>311</v>
      </c>
    </row>
    <row r="220" spans="1:65" s="2" customFormat="1" ht="11.25">
      <c r="A220" s="30"/>
      <c r="B220" s="31"/>
      <c r="C220" s="32"/>
      <c r="D220" s="201" t="s">
        <v>138</v>
      </c>
      <c r="E220" s="32"/>
      <c r="F220" s="202" t="s">
        <v>312</v>
      </c>
      <c r="G220" s="32"/>
      <c r="H220" s="32"/>
      <c r="I220" s="32"/>
      <c r="J220" s="32"/>
      <c r="K220" s="32"/>
      <c r="L220" s="32"/>
      <c r="M220" s="35"/>
      <c r="N220" s="203"/>
      <c r="O220" s="204"/>
      <c r="P220" s="67"/>
      <c r="Q220" s="67"/>
      <c r="R220" s="67"/>
      <c r="S220" s="67"/>
      <c r="T220" s="67"/>
      <c r="U220" s="67"/>
      <c r="V220" s="67"/>
      <c r="W220" s="67"/>
      <c r="X220" s="68"/>
      <c r="Y220" s="30"/>
      <c r="Z220" s="30"/>
      <c r="AA220" s="30"/>
      <c r="AB220" s="30"/>
      <c r="AC220" s="30"/>
      <c r="AD220" s="30"/>
      <c r="AE220" s="30"/>
      <c r="AT220" s="16" t="s">
        <v>138</v>
      </c>
      <c r="AU220" s="16" t="s">
        <v>87</v>
      </c>
    </row>
    <row r="221" spans="1:65" s="2" customFormat="1" ht="21.75" customHeight="1">
      <c r="A221" s="30"/>
      <c r="B221" s="31"/>
      <c r="C221" s="206" t="s">
        <v>313</v>
      </c>
      <c r="D221" s="206" t="s">
        <v>147</v>
      </c>
      <c r="E221" s="207" t="s">
        <v>314</v>
      </c>
      <c r="F221" s="208" t="s">
        <v>315</v>
      </c>
      <c r="G221" s="209" t="s">
        <v>245</v>
      </c>
      <c r="H221" s="210">
        <v>2</v>
      </c>
      <c r="I221" s="211"/>
      <c r="J221" s="212"/>
      <c r="K221" s="211">
        <f>ROUND(P221*H221,2)</f>
        <v>0</v>
      </c>
      <c r="L221" s="212"/>
      <c r="M221" s="213"/>
      <c r="N221" s="214" t="s">
        <v>1</v>
      </c>
      <c r="O221" s="195" t="s">
        <v>41</v>
      </c>
      <c r="P221" s="196">
        <f>I221+J221</f>
        <v>0</v>
      </c>
      <c r="Q221" s="196">
        <f>ROUND(I221*H221,2)</f>
        <v>0</v>
      </c>
      <c r="R221" s="196">
        <f>ROUND(J221*H221,2)</f>
        <v>0</v>
      </c>
      <c r="S221" s="197">
        <v>0</v>
      </c>
      <c r="T221" s="197">
        <f>S221*H221</f>
        <v>0</v>
      </c>
      <c r="U221" s="197">
        <v>5.5E-2</v>
      </c>
      <c r="V221" s="197">
        <f>U221*H221</f>
        <v>0.11</v>
      </c>
      <c r="W221" s="197">
        <v>0</v>
      </c>
      <c r="X221" s="198">
        <f>W221*H221</f>
        <v>0</v>
      </c>
      <c r="Y221" s="30"/>
      <c r="Z221" s="30"/>
      <c r="AA221" s="30"/>
      <c r="AB221" s="30"/>
      <c r="AC221" s="30"/>
      <c r="AD221" s="30"/>
      <c r="AE221" s="30"/>
      <c r="AR221" s="199" t="s">
        <v>151</v>
      </c>
      <c r="AT221" s="199" t="s">
        <v>147</v>
      </c>
      <c r="AU221" s="199" t="s">
        <v>87</v>
      </c>
      <c r="AY221" s="16" t="s">
        <v>130</v>
      </c>
      <c r="BE221" s="200">
        <f>IF(O221="základní",K221,0)</f>
        <v>0</v>
      </c>
      <c r="BF221" s="200">
        <f>IF(O221="snížená",K221,0)</f>
        <v>0</v>
      </c>
      <c r="BG221" s="200">
        <f>IF(O221="zákl. přenesená",K221,0)</f>
        <v>0</v>
      </c>
      <c r="BH221" s="200">
        <f>IF(O221="sníž. přenesená",K221,0)</f>
        <v>0</v>
      </c>
      <c r="BI221" s="200">
        <f>IF(O221="nulová",K221,0)</f>
        <v>0</v>
      </c>
      <c r="BJ221" s="16" t="s">
        <v>85</v>
      </c>
      <c r="BK221" s="200">
        <f>ROUND(P221*H221,2)</f>
        <v>0</v>
      </c>
      <c r="BL221" s="16" t="s">
        <v>136</v>
      </c>
      <c r="BM221" s="199" t="s">
        <v>316</v>
      </c>
    </row>
    <row r="222" spans="1:65" s="2" customFormat="1" ht="11.25">
      <c r="A222" s="30"/>
      <c r="B222" s="31"/>
      <c r="C222" s="32"/>
      <c r="D222" s="201" t="s">
        <v>138</v>
      </c>
      <c r="E222" s="32"/>
      <c r="F222" s="202" t="s">
        <v>317</v>
      </c>
      <c r="G222" s="32"/>
      <c r="H222" s="32"/>
      <c r="I222" s="32"/>
      <c r="J222" s="32"/>
      <c r="K222" s="32"/>
      <c r="L222" s="32"/>
      <c r="M222" s="35"/>
      <c r="N222" s="203"/>
      <c r="O222" s="204"/>
      <c r="P222" s="67"/>
      <c r="Q222" s="67"/>
      <c r="R222" s="67"/>
      <c r="S222" s="67"/>
      <c r="T222" s="67"/>
      <c r="U222" s="67"/>
      <c r="V222" s="67"/>
      <c r="W222" s="67"/>
      <c r="X222" s="68"/>
      <c r="Y222" s="30"/>
      <c r="Z222" s="30"/>
      <c r="AA222" s="30"/>
      <c r="AB222" s="30"/>
      <c r="AC222" s="30"/>
      <c r="AD222" s="30"/>
      <c r="AE222" s="30"/>
      <c r="AT222" s="16" t="s">
        <v>138</v>
      </c>
      <c r="AU222" s="16" t="s">
        <v>87</v>
      </c>
    </row>
    <row r="223" spans="1:65" s="2" customFormat="1" ht="21.75" customHeight="1">
      <c r="A223" s="30"/>
      <c r="B223" s="31"/>
      <c r="C223" s="206" t="s">
        <v>318</v>
      </c>
      <c r="D223" s="206" t="s">
        <v>147</v>
      </c>
      <c r="E223" s="207" t="s">
        <v>319</v>
      </c>
      <c r="F223" s="208" t="s">
        <v>320</v>
      </c>
      <c r="G223" s="209" t="s">
        <v>245</v>
      </c>
      <c r="H223" s="210">
        <v>3</v>
      </c>
      <c r="I223" s="211"/>
      <c r="J223" s="212"/>
      <c r="K223" s="211">
        <f>ROUND(P223*H223,2)</f>
        <v>0</v>
      </c>
      <c r="L223" s="212"/>
      <c r="M223" s="213"/>
      <c r="N223" s="214" t="s">
        <v>1</v>
      </c>
      <c r="O223" s="195" t="s">
        <v>41</v>
      </c>
      <c r="P223" s="196">
        <f>I223+J223</f>
        <v>0</v>
      </c>
      <c r="Q223" s="196">
        <f>ROUND(I223*H223,2)</f>
        <v>0</v>
      </c>
      <c r="R223" s="196">
        <f>ROUND(J223*H223,2)</f>
        <v>0</v>
      </c>
      <c r="S223" s="197">
        <v>0</v>
      </c>
      <c r="T223" s="197">
        <f>S223*H223</f>
        <v>0</v>
      </c>
      <c r="U223" s="197">
        <v>5.5E-2</v>
      </c>
      <c r="V223" s="197">
        <f>U223*H223</f>
        <v>0.16500000000000001</v>
      </c>
      <c r="W223" s="197">
        <v>0</v>
      </c>
      <c r="X223" s="198">
        <f>W223*H223</f>
        <v>0</v>
      </c>
      <c r="Y223" s="30"/>
      <c r="Z223" s="30"/>
      <c r="AA223" s="30"/>
      <c r="AB223" s="30"/>
      <c r="AC223" s="30"/>
      <c r="AD223" s="30"/>
      <c r="AE223" s="30"/>
      <c r="AR223" s="199" t="s">
        <v>151</v>
      </c>
      <c r="AT223" s="199" t="s">
        <v>147</v>
      </c>
      <c r="AU223" s="199" t="s">
        <v>87</v>
      </c>
      <c r="AY223" s="16" t="s">
        <v>130</v>
      </c>
      <c r="BE223" s="200">
        <f>IF(O223="základní",K223,0)</f>
        <v>0</v>
      </c>
      <c r="BF223" s="200">
        <f>IF(O223="snížená",K223,0)</f>
        <v>0</v>
      </c>
      <c r="BG223" s="200">
        <f>IF(O223="zákl. přenesená",K223,0)</f>
        <v>0</v>
      </c>
      <c r="BH223" s="200">
        <f>IF(O223="sníž. přenesená",K223,0)</f>
        <v>0</v>
      </c>
      <c r="BI223" s="200">
        <f>IF(O223="nulová",K223,0)</f>
        <v>0</v>
      </c>
      <c r="BJ223" s="16" t="s">
        <v>85</v>
      </c>
      <c r="BK223" s="200">
        <f>ROUND(P223*H223,2)</f>
        <v>0</v>
      </c>
      <c r="BL223" s="16" t="s">
        <v>136</v>
      </c>
      <c r="BM223" s="199" t="s">
        <v>321</v>
      </c>
    </row>
    <row r="224" spans="1:65" s="2" customFormat="1" ht="11.25">
      <c r="A224" s="30"/>
      <c r="B224" s="31"/>
      <c r="C224" s="32"/>
      <c r="D224" s="201" t="s">
        <v>138</v>
      </c>
      <c r="E224" s="32"/>
      <c r="F224" s="202" t="s">
        <v>320</v>
      </c>
      <c r="G224" s="32"/>
      <c r="H224" s="32"/>
      <c r="I224" s="32"/>
      <c r="J224" s="32"/>
      <c r="K224" s="32"/>
      <c r="L224" s="32"/>
      <c r="M224" s="35"/>
      <c r="N224" s="203"/>
      <c r="O224" s="204"/>
      <c r="P224" s="67"/>
      <c r="Q224" s="67"/>
      <c r="R224" s="67"/>
      <c r="S224" s="67"/>
      <c r="T224" s="67"/>
      <c r="U224" s="67"/>
      <c r="V224" s="67"/>
      <c r="W224" s="67"/>
      <c r="X224" s="68"/>
      <c r="Y224" s="30"/>
      <c r="Z224" s="30"/>
      <c r="AA224" s="30"/>
      <c r="AB224" s="30"/>
      <c r="AC224" s="30"/>
      <c r="AD224" s="30"/>
      <c r="AE224" s="30"/>
      <c r="AT224" s="16" t="s">
        <v>138</v>
      </c>
      <c r="AU224" s="16" t="s">
        <v>87</v>
      </c>
    </row>
    <row r="225" spans="1:65" s="2" customFormat="1" ht="21.75" customHeight="1">
      <c r="A225" s="30"/>
      <c r="B225" s="31"/>
      <c r="C225" s="206" t="s">
        <v>322</v>
      </c>
      <c r="D225" s="206" t="s">
        <v>147</v>
      </c>
      <c r="E225" s="207" t="s">
        <v>323</v>
      </c>
      <c r="F225" s="208" t="s">
        <v>324</v>
      </c>
      <c r="G225" s="209" t="s">
        <v>245</v>
      </c>
      <c r="H225" s="210">
        <v>4</v>
      </c>
      <c r="I225" s="211"/>
      <c r="J225" s="212"/>
      <c r="K225" s="211">
        <f>ROUND(P225*H225,2)</f>
        <v>0</v>
      </c>
      <c r="L225" s="212"/>
      <c r="M225" s="213"/>
      <c r="N225" s="214" t="s">
        <v>1</v>
      </c>
      <c r="O225" s="195" t="s">
        <v>41</v>
      </c>
      <c r="P225" s="196">
        <f>I225+J225</f>
        <v>0</v>
      </c>
      <c r="Q225" s="196">
        <f>ROUND(I225*H225,2)</f>
        <v>0</v>
      </c>
      <c r="R225" s="196">
        <f>ROUND(J225*H225,2)</f>
        <v>0</v>
      </c>
      <c r="S225" s="197">
        <v>0</v>
      </c>
      <c r="T225" s="197">
        <f>S225*H225</f>
        <v>0</v>
      </c>
      <c r="U225" s="197">
        <v>5.5E-2</v>
      </c>
      <c r="V225" s="197">
        <f>U225*H225</f>
        <v>0.22</v>
      </c>
      <c r="W225" s="197">
        <v>0</v>
      </c>
      <c r="X225" s="198">
        <f>W225*H225</f>
        <v>0</v>
      </c>
      <c r="Y225" s="30"/>
      <c r="Z225" s="30"/>
      <c r="AA225" s="30"/>
      <c r="AB225" s="30"/>
      <c r="AC225" s="30"/>
      <c r="AD225" s="30"/>
      <c r="AE225" s="30"/>
      <c r="AR225" s="199" t="s">
        <v>151</v>
      </c>
      <c r="AT225" s="199" t="s">
        <v>147</v>
      </c>
      <c r="AU225" s="199" t="s">
        <v>87</v>
      </c>
      <c r="AY225" s="16" t="s">
        <v>130</v>
      </c>
      <c r="BE225" s="200">
        <f>IF(O225="základní",K225,0)</f>
        <v>0</v>
      </c>
      <c r="BF225" s="200">
        <f>IF(O225="snížená",K225,0)</f>
        <v>0</v>
      </c>
      <c r="BG225" s="200">
        <f>IF(O225="zákl. přenesená",K225,0)</f>
        <v>0</v>
      </c>
      <c r="BH225" s="200">
        <f>IF(O225="sníž. přenesená",K225,0)</f>
        <v>0</v>
      </c>
      <c r="BI225" s="200">
        <f>IF(O225="nulová",K225,0)</f>
        <v>0</v>
      </c>
      <c r="BJ225" s="16" t="s">
        <v>85</v>
      </c>
      <c r="BK225" s="200">
        <f>ROUND(P225*H225,2)</f>
        <v>0</v>
      </c>
      <c r="BL225" s="16" t="s">
        <v>136</v>
      </c>
      <c r="BM225" s="199" t="s">
        <v>325</v>
      </c>
    </row>
    <row r="226" spans="1:65" s="2" customFormat="1" ht="11.25">
      <c r="A226" s="30"/>
      <c r="B226" s="31"/>
      <c r="C226" s="32"/>
      <c r="D226" s="201" t="s">
        <v>138</v>
      </c>
      <c r="E226" s="32"/>
      <c r="F226" s="202" t="s">
        <v>324</v>
      </c>
      <c r="G226" s="32"/>
      <c r="H226" s="32"/>
      <c r="I226" s="32"/>
      <c r="J226" s="32"/>
      <c r="K226" s="32"/>
      <c r="L226" s="32"/>
      <c r="M226" s="35"/>
      <c r="N226" s="203"/>
      <c r="O226" s="204"/>
      <c r="P226" s="67"/>
      <c r="Q226" s="67"/>
      <c r="R226" s="67"/>
      <c r="S226" s="67"/>
      <c r="T226" s="67"/>
      <c r="U226" s="67"/>
      <c r="V226" s="67"/>
      <c r="W226" s="67"/>
      <c r="X226" s="68"/>
      <c r="Y226" s="30"/>
      <c r="Z226" s="30"/>
      <c r="AA226" s="30"/>
      <c r="AB226" s="30"/>
      <c r="AC226" s="30"/>
      <c r="AD226" s="30"/>
      <c r="AE226" s="30"/>
      <c r="AT226" s="16" t="s">
        <v>138</v>
      </c>
      <c r="AU226" s="16" t="s">
        <v>87</v>
      </c>
    </row>
    <row r="227" spans="1:65" s="2" customFormat="1" ht="21.75" customHeight="1">
      <c r="A227" s="30"/>
      <c r="B227" s="31"/>
      <c r="C227" s="206" t="s">
        <v>326</v>
      </c>
      <c r="D227" s="206" t="s">
        <v>147</v>
      </c>
      <c r="E227" s="207" t="s">
        <v>327</v>
      </c>
      <c r="F227" s="208" t="s">
        <v>328</v>
      </c>
      <c r="G227" s="209" t="s">
        <v>245</v>
      </c>
      <c r="H227" s="210">
        <v>11</v>
      </c>
      <c r="I227" s="211"/>
      <c r="J227" s="212"/>
      <c r="K227" s="211">
        <f>ROUND(P227*H227,2)</f>
        <v>0</v>
      </c>
      <c r="L227" s="212"/>
      <c r="M227" s="213"/>
      <c r="N227" s="214" t="s">
        <v>1</v>
      </c>
      <c r="O227" s="195" t="s">
        <v>41</v>
      </c>
      <c r="P227" s="196">
        <f>I227+J227</f>
        <v>0</v>
      </c>
      <c r="Q227" s="196">
        <f>ROUND(I227*H227,2)</f>
        <v>0</v>
      </c>
      <c r="R227" s="196">
        <f>ROUND(J227*H227,2)</f>
        <v>0</v>
      </c>
      <c r="S227" s="197">
        <v>0</v>
      </c>
      <c r="T227" s="197">
        <f>S227*H227</f>
        <v>0</v>
      </c>
      <c r="U227" s="197">
        <v>5.5E-2</v>
      </c>
      <c r="V227" s="197">
        <f>U227*H227</f>
        <v>0.60499999999999998</v>
      </c>
      <c r="W227" s="197">
        <v>0</v>
      </c>
      <c r="X227" s="198">
        <f>W227*H227</f>
        <v>0</v>
      </c>
      <c r="Y227" s="30"/>
      <c r="Z227" s="30"/>
      <c r="AA227" s="30"/>
      <c r="AB227" s="30"/>
      <c r="AC227" s="30"/>
      <c r="AD227" s="30"/>
      <c r="AE227" s="30"/>
      <c r="AR227" s="199" t="s">
        <v>151</v>
      </c>
      <c r="AT227" s="199" t="s">
        <v>147</v>
      </c>
      <c r="AU227" s="199" t="s">
        <v>87</v>
      </c>
      <c r="AY227" s="16" t="s">
        <v>130</v>
      </c>
      <c r="BE227" s="200">
        <f>IF(O227="základní",K227,0)</f>
        <v>0</v>
      </c>
      <c r="BF227" s="200">
        <f>IF(O227="snížená",K227,0)</f>
        <v>0</v>
      </c>
      <c r="BG227" s="200">
        <f>IF(O227="zákl. přenesená",K227,0)</f>
        <v>0</v>
      </c>
      <c r="BH227" s="200">
        <f>IF(O227="sníž. přenesená",K227,0)</f>
        <v>0</v>
      </c>
      <c r="BI227" s="200">
        <f>IF(O227="nulová",K227,0)</f>
        <v>0</v>
      </c>
      <c r="BJ227" s="16" t="s">
        <v>85</v>
      </c>
      <c r="BK227" s="200">
        <f>ROUND(P227*H227,2)</f>
        <v>0</v>
      </c>
      <c r="BL227" s="16" t="s">
        <v>136</v>
      </c>
      <c r="BM227" s="199" t="s">
        <v>329</v>
      </c>
    </row>
    <row r="228" spans="1:65" s="2" customFormat="1" ht="11.25">
      <c r="A228" s="30"/>
      <c r="B228" s="31"/>
      <c r="C228" s="32"/>
      <c r="D228" s="201" t="s">
        <v>138</v>
      </c>
      <c r="E228" s="32"/>
      <c r="F228" s="202" t="s">
        <v>330</v>
      </c>
      <c r="G228" s="32"/>
      <c r="H228" s="32"/>
      <c r="I228" s="32"/>
      <c r="J228" s="32"/>
      <c r="K228" s="32"/>
      <c r="L228" s="32"/>
      <c r="M228" s="35"/>
      <c r="N228" s="203"/>
      <c r="O228" s="204"/>
      <c r="P228" s="67"/>
      <c r="Q228" s="67"/>
      <c r="R228" s="67"/>
      <c r="S228" s="67"/>
      <c r="T228" s="67"/>
      <c r="U228" s="67"/>
      <c r="V228" s="67"/>
      <c r="W228" s="67"/>
      <c r="X228" s="68"/>
      <c r="Y228" s="30"/>
      <c r="Z228" s="30"/>
      <c r="AA228" s="30"/>
      <c r="AB228" s="30"/>
      <c r="AC228" s="30"/>
      <c r="AD228" s="30"/>
      <c r="AE228" s="30"/>
      <c r="AT228" s="16" t="s">
        <v>138</v>
      </c>
      <c r="AU228" s="16" t="s">
        <v>87</v>
      </c>
    </row>
    <row r="229" spans="1:65" s="2" customFormat="1" ht="21.75" customHeight="1">
      <c r="A229" s="30"/>
      <c r="B229" s="31"/>
      <c r="C229" s="206" t="s">
        <v>331</v>
      </c>
      <c r="D229" s="206" t="s">
        <v>147</v>
      </c>
      <c r="E229" s="207" t="s">
        <v>332</v>
      </c>
      <c r="F229" s="208" t="s">
        <v>333</v>
      </c>
      <c r="G229" s="209" t="s">
        <v>245</v>
      </c>
      <c r="H229" s="210">
        <v>6</v>
      </c>
      <c r="I229" s="211"/>
      <c r="J229" s="212"/>
      <c r="K229" s="211">
        <f>ROUND(P229*H229,2)</f>
        <v>0</v>
      </c>
      <c r="L229" s="212"/>
      <c r="M229" s="213"/>
      <c r="N229" s="214" t="s">
        <v>1</v>
      </c>
      <c r="O229" s="195" t="s">
        <v>41</v>
      </c>
      <c r="P229" s="196">
        <f>I229+J229</f>
        <v>0</v>
      </c>
      <c r="Q229" s="196">
        <f>ROUND(I229*H229,2)</f>
        <v>0</v>
      </c>
      <c r="R229" s="196">
        <f>ROUND(J229*H229,2)</f>
        <v>0</v>
      </c>
      <c r="S229" s="197">
        <v>0</v>
      </c>
      <c r="T229" s="197">
        <f>S229*H229</f>
        <v>0</v>
      </c>
      <c r="U229" s="197">
        <v>5.5E-2</v>
      </c>
      <c r="V229" s="197">
        <f>U229*H229</f>
        <v>0.33</v>
      </c>
      <c r="W229" s="197">
        <v>0</v>
      </c>
      <c r="X229" s="198">
        <f>W229*H229</f>
        <v>0</v>
      </c>
      <c r="Y229" s="30"/>
      <c r="Z229" s="30"/>
      <c r="AA229" s="30"/>
      <c r="AB229" s="30"/>
      <c r="AC229" s="30"/>
      <c r="AD229" s="30"/>
      <c r="AE229" s="30"/>
      <c r="AR229" s="199" t="s">
        <v>151</v>
      </c>
      <c r="AT229" s="199" t="s">
        <v>147</v>
      </c>
      <c r="AU229" s="199" t="s">
        <v>87</v>
      </c>
      <c r="AY229" s="16" t="s">
        <v>130</v>
      </c>
      <c r="BE229" s="200">
        <f>IF(O229="základní",K229,0)</f>
        <v>0</v>
      </c>
      <c r="BF229" s="200">
        <f>IF(O229="snížená",K229,0)</f>
        <v>0</v>
      </c>
      <c r="BG229" s="200">
        <f>IF(O229="zákl. přenesená",K229,0)</f>
        <v>0</v>
      </c>
      <c r="BH229" s="200">
        <f>IF(O229="sníž. přenesená",K229,0)</f>
        <v>0</v>
      </c>
      <c r="BI229" s="200">
        <f>IF(O229="nulová",K229,0)</f>
        <v>0</v>
      </c>
      <c r="BJ229" s="16" t="s">
        <v>85</v>
      </c>
      <c r="BK229" s="200">
        <f>ROUND(P229*H229,2)</f>
        <v>0</v>
      </c>
      <c r="BL229" s="16" t="s">
        <v>136</v>
      </c>
      <c r="BM229" s="199" t="s">
        <v>334</v>
      </c>
    </row>
    <row r="230" spans="1:65" s="2" customFormat="1" ht="11.25">
      <c r="A230" s="30"/>
      <c r="B230" s="31"/>
      <c r="C230" s="32"/>
      <c r="D230" s="201" t="s">
        <v>138</v>
      </c>
      <c r="E230" s="32"/>
      <c r="F230" s="202" t="s">
        <v>333</v>
      </c>
      <c r="G230" s="32"/>
      <c r="H230" s="32"/>
      <c r="I230" s="32"/>
      <c r="J230" s="32"/>
      <c r="K230" s="32"/>
      <c r="L230" s="32"/>
      <c r="M230" s="35"/>
      <c r="N230" s="203"/>
      <c r="O230" s="204"/>
      <c r="P230" s="67"/>
      <c r="Q230" s="67"/>
      <c r="R230" s="67"/>
      <c r="S230" s="67"/>
      <c r="T230" s="67"/>
      <c r="U230" s="67"/>
      <c r="V230" s="67"/>
      <c r="W230" s="67"/>
      <c r="X230" s="68"/>
      <c r="Y230" s="30"/>
      <c r="Z230" s="30"/>
      <c r="AA230" s="30"/>
      <c r="AB230" s="30"/>
      <c r="AC230" s="30"/>
      <c r="AD230" s="30"/>
      <c r="AE230" s="30"/>
      <c r="AT230" s="16" t="s">
        <v>138</v>
      </c>
      <c r="AU230" s="16" t="s">
        <v>87</v>
      </c>
    </row>
    <row r="231" spans="1:65" s="2" customFormat="1" ht="21.75" customHeight="1">
      <c r="A231" s="30"/>
      <c r="B231" s="31"/>
      <c r="C231" s="206" t="s">
        <v>335</v>
      </c>
      <c r="D231" s="206" t="s">
        <v>147</v>
      </c>
      <c r="E231" s="207" t="s">
        <v>336</v>
      </c>
      <c r="F231" s="208" t="s">
        <v>337</v>
      </c>
      <c r="G231" s="209" t="s">
        <v>245</v>
      </c>
      <c r="H231" s="210">
        <v>1</v>
      </c>
      <c r="I231" s="211"/>
      <c r="J231" s="212"/>
      <c r="K231" s="211">
        <f>ROUND(P231*H231,2)</f>
        <v>0</v>
      </c>
      <c r="L231" s="212"/>
      <c r="M231" s="213"/>
      <c r="N231" s="214" t="s">
        <v>1</v>
      </c>
      <c r="O231" s="195" t="s">
        <v>41</v>
      </c>
      <c r="P231" s="196">
        <f>I231+J231</f>
        <v>0</v>
      </c>
      <c r="Q231" s="196">
        <f>ROUND(I231*H231,2)</f>
        <v>0</v>
      </c>
      <c r="R231" s="196">
        <f>ROUND(J231*H231,2)</f>
        <v>0</v>
      </c>
      <c r="S231" s="197">
        <v>0</v>
      </c>
      <c r="T231" s="197">
        <f>S231*H231</f>
        <v>0</v>
      </c>
      <c r="U231" s="197">
        <v>5.5E-2</v>
      </c>
      <c r="V231" s="197">
        <f>U231*H231</f>
        <v>5.5E-2</v>
      </c>
      <c r="W231" s="197">
        <v>0</v>
      </c>
      <c r="X231" s="198">
        <f>W231*H231</f>
        <v>0</v>
      </c>
      <c r="Y231" s="30"/>
      <c r="Z231" s="30"/>
      <c r="AA231" s="30"/>
      <c r="AB231" s="30"/>
      <c r="AC231" s="30"/>
      <c r="AD231" s="30"/>
      <c r="AE231" s="30"/>
      <c r="AR231" s="199" t="s">
        <v>151</v>
      </c>
      <c r="AT231" s="199" t="s">
        <v>147</v>
      </c>
      <c r="AU231" s="199" t="s">
        <v>87</v>
      </c>
      <c r="AY231" s="16" t="s">
        <v>130</v>
      </c>
      <c r="BE231" s="200">
        <f>IF(O231="základní",K231,0)</f>
        <v>0</v>
      </c>
      <c r="BF231" s="200">
        <f>IF(O231="snížená",K231,0)</f>
        <v>0</v>
      </c>
      <c r="BG231" s="200">
        <f>IF(O231="zákl. přenesená",K231,0)</f>
        <v>0</v>
      </c>
      <c r="BH231" s="200">
        <f>IF(O231="sníž. přenesená",K231,0)</f>
        <v>0</v>
      </c>
      <c r="BI231" s="200">
        <f>IF(O231="nulová",K231,0)</f>
        <v>0</v>
      </c>
      <c r="BJ231" s="16" t="s">
        <v>85</v>
      </c>
      <c r="BK231" s="200">
        <f>ROUND(P231*H231,2)</f>
        <v>0</v>
      </c>
      <c r="BL231" s="16" t="s">
        <v>136</v>
      </c>
      <c r="BM231" s="199" t="s">
        <v>338</v>
      </c>
    </row>
    <row r="232" spans="1:65" s="2" customFormat="1" ht="11.25">
      <c r="A232" s="30"/>
      <c r="B232" s="31"/>
      <c r="C232" s="32"/>
      <c r="D232" s="201" t="s">
        <v>138</v>
      </c>
      <c r="E232" s="32"/>
      <c r="F232" s="202" t="s">
        <v>337</v>
      </c>
      <c r="G232" s="32"/>
      <c r="H232" s="32"/>
      <c r="I232" s="32"/>
      <c r="J232" s="32"/>
      <c r="K232" s="32"/>
      <c r="L232" s="32"/>
      <c r="M232" s="35"/>
      <c r="N232" s="203"/>
      <c r="O232" s="204"/>
      <c r="P232" s="67"/>
      <c r="Q232" s="67"/>
      <c r="R232" s="67"/>
      <c r="S232" s="67"/>
      <c r="T232" s="67"/>
      <c r="U232" s="67"/>
      <c r="V232" s="67"/>
      <c r="W232" s="67"/>
      <c r="X232" s="68"/>
      <c r="Y232" s="30"/>
      <c r="Z232" s="30"/>
      <c r="AA232" s="30"/>
      <c r="AB232" s="30"/>
      <c r="AC232" s="30"/>
      <c r="AD232" s="30"/>
      <c r="AE232" s="30"/>
      <c r="AT232" s="16" t="s">
        <v>138</v>
      </c>
      <c r="AU232" s="16" t="s">
        <v>87</v>
      </c>
    </row>
    <row r="233" spans="1:65" s="2" customFormat="1" ht="21.75" customHeight="1">
      <c r="A233" s="30"/>
      <c r="B233" s="31"/>
      <c r="C233" s="206" t="s">
        <v>339</v>
      </c>
      <c r="D233" s="206" t="s">
        <v>147</v>
      </c>
      <c r="E233" s="207" t="s">
        <v>340</v>
      </c>
      <c r="F233" s="208" t="s">
        <v>341</v>
      </c>
      <c r="G233" s="209" t="s">
        <v>245</v>
      </c>
      <c r="H233" s="210">
        <v>5</v>
      </c>
      <c r="I233" s="211"/>
      <c r="J233" s="212"/>
      <c r="K233" s="211">
        <f>ROUND(P233*H233,2)</f>
        <v>0</v>
      </c>
      <c r="L233" s="212"/>
      <c r="M233" s="213"/>
      <c r="N233" s="214" t="s">
        <v>1</v>
      </c>
      <c r="O233" s="195" t="s">
        <v>41</v>
      </c>
      <c r="P233" s="196">
        <f>I233+J233</f>
        <v>0</v>
      </c>
      <c r="Q233" s="196">
        <f>ROUND(I233*H233,2)</f>
        <v>0</v>
      </c>
      <c r="R233" s="196">
        <f>ROUND(J233*H233,2)</f>
        <v>0</v>
      </c>
      <c r="S233" s="197">
        <v>0</v>
      </c>
      <c r="T233" s="197">
        <f>S233*H233</f>
        <v>0</v>
      </c>
      <c r="U233" s="197">
        <v>5.5E-2</v>
      </c>
      <c r="V233" s="197">
        <f>U233*H233</f>
        <v>0.27500000000000002</v>
      </c>
      <c r="W233" s="197">
        <v>0</v>
      </c>
      <c r="X233" s="198">
        <f>W233*H233</f>
        <v>0</v>
      </c>
      <c r="Y233" s="30"/>
      <c r="Z233" s="30"/>
      <c r="AA233" s="30"/>
      <c r="AB233" s="30"/>
      <c r="AC233" s="30"/>
      <c r="AD233" s="30"/>
      <c r="AE233" s="30"/>
      <c r="AR233" s="199" t="s">
        <v>151</v>
      </c>
      <c r="AT233" s="199" t="s">
        <v>147</v>
      </c>
      <c r="AU233" s="199" t="s">
        <v>87</v>
      </c>
      <c r="AY233" s="16" t="s">
        <v>130</v>
      </c>
      <c r="BE233" s="200">
        <f>IF(O233="základní",K233,0)</f>
        <v>0</v>
      </c>
      <c r="BF233" s="200">
        <f>IF(O233="snížená",K233,0)</f>
        <v>0</v>
      </c>
      <c r="BG233" s="200">
        <f>IF(O233="zákl. přenesená",K233,0)</f>
        <v>0</v>
      </c>
      <c r="BH233" s="200">
        <f>IF(O233="sníž. přenesená",K233,0)</f>
        <v>0</v>
      </c>
      <c r="BI233" s="200">
        <f>IF(O233="nulová",K233,0)</f>
        <v>0</v>
      </c>
      <c r="BJ233" s="16" t="s">
        <v>85</v>
      </c>
      <c r="BK233" s="200">
        <f>ROUND(P233*H233,2)</f>
        <v>0</v>
      </c>
      <c r="BL233" s="16" t="s">
        <v>136</v>
      </c>
      <c r="BM233" s="199" t="s">
        <v>342</v>
      </c>
    </row>
    <row r="234" spans="1:65" s="2" customFormat="1" ht="11.25">
      <c r="A234" s="30"/>
      <c r="B234" s="31"/>
      <c r="C234" s="32"/>
      <c r="D234" s="201" t="s">
        <v>138</v>
      </c>
      <c r="E234" s="32"/>
      <c r="F234" s="202" t="s">
        <v>341</v>
      </c>
      <c r="G234" s="32"/>
      <c r="H234" s="32"/>
      <c r="I234" s="32"/>
      <c r="J234" s="32"/>
      <c r="K234" s="32"/>
      <c r="L234" s="32"/>
      <c r="M234" s="35"/>
      <c r="N234" s="203"/>
      <c r="O234" s="204"/>
      <c r="P234" s="67"/>
      <c r="Q234" s="67"/>
      <c r="R234" s="67"/>
      <c r="S234" s="67"/>
      <c r="T234" s="67"/>
      <c r="U234" s="67"/>
      <c r="V234" s="67"/>
      <c r="W234" s="67"/>
      <c r="X234" s="68"/>
      <c r="Y234" s="30"/>
      <c r="Z234" s="30"/>
      <c r="AA234" s="30"/>
      <c r="AB234" s="30"/>
      <c r="AC234" s="30"/>
      <c r="AD234" s="30"/>
      <c r="AE234" s="30"/>
      <c r="AT234" s="16" t="s">
        <v>138</v>
      </c>
      <c r="AU234" s="16" t="s">
        <v>87</v>
      </c>
    </row>
    <row r="235" spans="1:65" s="2" customFormat="1" ht="21.75" customHeight="1">
      <c r="A235" s="30"/>
      <c r="B235" s="31"/>
      <c r="C235" s="187" t="s">
        <v>343</v>
      </c>
      <c r="D235" s="187" t="s">
        <v>132</v>
      </c>
      <c r="E235" s="188" t="s">
        <v>344</v>
      </c>
      <c r="F235" s="189" t="s">
        <v>345</v>
      </c>
      <c r="G235" s="190" t="s">
        <v>245</v>
      </c>
      <c r="H235" s="191">
        <v>45</v>
      </c>
      <c r="I235" s="192">
        <v>0</v>
      </c>
      <c r="J235" s="192"/>
      <c r="K235" s="192">
        <f>ROUND(P235*H235,2)</f>
        <v>0</v>
      </c>
      <c r="L235" s="193"/>
      <c r="M235" s="35"/>
      <c r="N235" s="194" t="s">
        <v>1</v>
      </c>
      <c r="O235" s="195" t="s">
        <v>41</v>
      </c>
      <c r="P235" s="196">
        <f>I235+J235</f>
        <v>0</v>
      </c>
      <c r="Q235" s="196">
        <f>ROUND(I235*H235,2)</f>
        <v>0</v>
      </c>
      <c r="R235" s="196">
        <f>ROUND(J235*H235,2)</f>
        <v>0</v>
      </c>
      <c r="S235" s="197">
        <v>0.24199999999999999</v>
      </c>
      <c r="T235" s="197">
        <f>S235*H235</f>
        <v>10.89</v>
      </c>
      <c r="U235" s="197">
        <v>0</v>
      </c>
      <c r="V235" s="197">
        <f>U235*H235</f>
        <v>0</v>
      </c>
      <c r="W235" s="197">
        <v>0</v>
      </c>
      <c r="X235" s="198">
        <f>W235*H235</f>
        <v>0</v>
      </c>
      <c r="Y235" s="30"/>
      <c r="Z235" s="30"/>
      <c r="AA235" s="30"/>
      <c r="AB235" s="30"/>
      <c r="AC235" s="30"/>
      <c r="AD235" s="30"/>
      <c r="AE235" s="30"/>
      <c r="AR235" s="199" t="s">
        <v>136</v>
      </c>
      <c r="AT235" s="199" t="s">
        <v>132</v>
      </c>
      <c r="AU235" s="199" t="s">
        <v>87</v>
      </c>
      <c r="AY235" s="16" t="s">
        <v>130</v>
      </c>
      <c r="BE235" s="200">
        <f>IF(O235="základní",K235,0)</f>
        <v>0</v>
      </c>
      <c r="BF235" s="200">
        <f>IF(O235="snížená",K235,0)</f>
        <v>0</v>
      </c>
      <c r="BG235" s="200">
        <f>IF(O235="zákl. přenesená",K235,0)</f>
        <v>0</v>
      </c>
      <c r="BH235" s="200">
        <f>IF(O235="sníž. přenesená",K235,0)</f>
        <v>0</v>
      </c>
      <c r="BI235" s="200">
        <f>IF(O235="nulová",K235,0)</f>
        <v>0</v>
      </c>
      <c r="BJ235" s="16" t="s">
        <v>85</v>
      </c>
      <c r="BK235" s="200">
        <f>ROUND(P235*H235,2)</f>
        <v>0</v>
      </c>
      <c r="BL235" s="16" t="s">
        <v>136</v>
      </c>
      <c r="BM235" s="199" t="s">
        <v>346</v>
      </c>
    </row>
    <row r="236" spans="1:65" s="2" customFormat="1" ht="19.5">
      <c r="A236" s="30"/>
      <c r="B236" s="31"/>
      <c r="C236" s="32"/>
      <c r="D236" s="201" t="s">
        <v>138</v>
      </c>
      <c r="E236" s="32"/>
      <c r="F236" s="202" t="s">
        <v>347</v>
      </c>
      <c r="G236" s="32"/>
      <c r="H236" s="32"/>
      <c r="I236" s="32"/>
      <c r="J236" s="32"/>
      <c r="K236" s="32"/>
      <c r="L236" s="32"/>
      <c r="M236" s="35"/>
      <c r="N236" s="203"/>
      <c r="O236" s="204"/>
      <c r="P236" s="67"/>
      <c r="Q236" s="67"/>
      <c r="R236" s="67"/>
      <c r="S236" s="67"/>
      <c r="T236" s="67"/>
      <c r="U236" s="67"/>
      <c r="V236" s="67"/>
      <c r="W236" s="67"/>
      <c r="X236" s="68"/>
      <c r="Y236" s="30"/>
      <c r="Z236" s="30"/>
      <c r="AA236" s="30"/>
      <c r="AB236" s="30"/>
      <c r="AC236" s="30"/>
      <c r="AD236" s="30"/>
      <c r="AE236" s="30"/>
      <c r="AT236" s="16" t="s">
        <v>138</v>
      </c>
      <c r="AU236" s="16" t="s">
        <v>87</v>
      </c>
    </row>
    <row r="237" spans="1:65" s="2" customFormat="1" ht="21.75" customHeight="1">
      <c r="A237" s="30"/>
      <c r="B237" s="31"/>
      <c r="C237" s="187" t="s">
        <v>348</v>
      </c>
      <c r="D237" s="187" t="s">
        <v>132</v>
      </c>
      <c r="E237" s="188" t="s">
        <v>349</v>
      </c>
      <c r="F237" s="189" t="s">
        <v>350</v>
      </c>
      <c r="G237" s="190" t="s">
        <v>245</v>
      </c>
      <c r="H237" s="191">
        <v>45</v>
      </c>
      <c r="I237" s="192"/>
      <c r="J237" s="192"/>
      <c r="K237" s="192">
        <f>ROUND(P237*H237,2)</f>
        <v>0</v>
      </c>
      <c r="L237" s="193"/>
      <c r="M237" s="35"/>
      <c r="N237" s="194" t="s">
        <v>1</v>
      </c>
      <c r="O237" s="195" t="s">
        <v>41</v>
      </c>
      <c r="P237" s="196">
        <f>I237+J237</f>
        <v>0</v>
      </c>
      <c r="Q237" s="196">
        <f>ROUND(I237*H237,2)</f>
        <v>0</v>
      </c>
      <c r="R237" s="196">
        <f>ROUND(J237*H237,2)</f>
        <v>0</v>
      </c>
      <c r="S237" s="197">
        <v>0.87</v>
      </c>
      <c r="T237" s="197">
        <f>S237*H237</f>
        <v>39.15</v>
      </c>
      <c r="U237" s="197">
        <v>6.0000000000000002E-5</v>
      </c>
      <c r="V237" s="197">
        <f>U237*H237</f>
        <v>2.7000000000000001E-3</v>
      </c>
      <c r="W237" s="197">
        <v>0</v>
      </c>
      <c r="X237" s="198">
        <f>W237*H237</f>
        <v>0</v>
      </c>
      <c r="Y237" s="30"/>
      <c r="Z237" s="30"/>
      <c r="AA237" s="30"/>
      <c r="AB237" s="30"/>
      <c r="AC237" s="30"/>
      <c r="AD237" s="30"/>
      <c r="AE237" s="30"/>
      <c r="AR237" s="199" t="s">
        <v>136</v>
      </c>
      <c r="AT237" s="199" t="s">
        <v>132</v>
      </c>
      <c r="AU237" s="199" t="s">
        <v>87</v>
      </c>
      <c r="AY237" s="16" t="s">
        <v>130</v>
      </c>
      <c r="BE237" s="200">
        <f>IF(O237="základní",K237,0)</f>
        <v>0</v>
      </c>
      <c r="BF237" s="200">
        <f>IF(O237="snížená",K237,0)</f>
        <v>0</v>
      </c>
      <c r="BG237" s="200">
        <f>IF(O237="zákl. přenesená",K237,0)</f>
        <v>0</v>
      </c>
      <c r="BH237" s="200">
        <f>IF(O237="sníž. přenesená",K237,0)</f>
        <v>0</v>
      </c>
      <c r="BI237" s="200">
        <f>IF(O237="nulová",K237,0)</f>
        <v>0</v>
      </c>
      <c r="BJ237" s="16" t="s">
        <v>85</v>
      </c>
      <c r="BK237" s="200">
        <f>ROUND(P237*H237,2)</f>
        <v>0</v>
      </c>
      <c r="BL237" s="16" t="s">
        <v>136</v>
      </c>
      <c r="BM237" s="199" t="s">
        <v>351</v>
      </c>
    </row>
    <row r="238" spans="1:65" s="2" customFormat="1" ht="11.25">
      <c r="A238" s="30"/>
      <c r="B238" s="31"/>
      <c r="C238" s="32"/>
      <c r="D238" s="201" t="s">
        <v>138</v>
      </c>
      <c r="E238" s="32"/>
      <c r="F238" s="202" t="s">
        <v>352</v>
      </c>
      <c r="G238" s="32"/>
      <c r="H238" s="32"/>
      <c r="I238" s="32"/>
      <c r="J238" s="32"/>
      <c r="K238" s="32"/>
      <c r="L238" s="32"/>
      <c r="M238" s="35"/>
      <c r="N238" s="203"/>
      <c r="O238" s="204"/>
      <c r="P238" s="67"/>
      <c r="Q238" s="67"/>
      <c r="R238" s="67"/>
      <c r="S238" s="67"/>
      <c r="T238" s="67"/>
      <c r="U238" s="67"/>
      <c r="V238" s="67"/>
      <c r="W238" s="67"/>
      <c r="X238" s="68"/>
      <c r="Y238" s="30"/>
      <c r="Z238" s="30"/>
      <c r="AA238" s="30"/>
      <c r="AB238" s="30"/>
      <c r="AC238" s="30"/>
      <c r="AD238" s="30"/>
      <c r="AE238" s="30"/>
      <c r="AT238" s="16" t="s">
        <v>138</v>
      </c>
      <c r="AU238" s="16" t="s">
        <v>87</v>
      </c>
    </row>
    <row r="239" spans="1:65" s="2" customFormat="1" ht="21.75" customHeight="1">
      <c r="A239" s="30"/>
      <c r="B239" s="31"/>
      <c r="C239" s="206" t="s">
        <v>353</v>
      </c>
      <c r="D239" s="206" t="s">
        <v>147</v>
      </c>
      <c r="E239" s="207" t="s">
        <v>354</v>
      </c>
      <c r="F239" s="208" t="s">
        <v>355</v>
      </c>
      <c r="G239" s="209" t="s">
        <v>245</v>
      </c>
      <c r="H239" s="210">
        <v>135</v>
      </c>
      <c r="I239" s="211"/>
      <c r="J239" s="212"/>
      <c r="K239" s="211">
        <f>ROUND(P239*H239,2)</f>
        <v>0</v>
      </c>
      <c r="L239" s="212"/>
      <c r="M239" s="213"/>
      <c r="N239" s="214" t="s">
        <v>1</v>
      </c>
      <c r="O239" s="195" t="s">
        <v>41</v>
      </c>
      <c r="P239" s="196">
        <f>I239+J239</f>
        <v>0</v>
      </c>
      <c r="Q239" s="196">
        <f>ROUND(I239*H239,2)</f>
        <v>0</v>
      </c>
      <c r="R239" s="196">
        <f>ROUND(J239*H239,2)</f>
        <v>0</v>
      </c>
      <c r="S239" s="197">
        <v>0</v>
      </c>
      <c r="T239" s="197">
        <f>S239*H239</f>
        <v>0</v>
      </c>
      <c r="U239" s="197">
        <v>7.0899999999999999E-3</v>
      </c>
      <c r="V239" s="197">
        <f>U239*H239</f>
        <v>0.95714999999999995</v>
      </c>
      <c r="W239" s="197">
        <v>0</v>
      </c>
      <c r="X239" s="198">
        <f>W239*H239</f>
        <v>0</v>
      </c>
      <c r="Y239" s="30"/>
      <c r="Z239" s="30"/>
      <c r="AA239" s="30"/>
      <c r="AB239" s="30"/>
      <c r="AC239" s="30"/>
      <c r="AD239" s="30"/>
      <c r="AE239" s="30"/>
      <c r="AR239" s="199" t="s">
        <v>151</v>
      </c>
      <c r="AT239" s="199" t="s">
        <v>147</v>
      </c>
      <c r="AU239" s="199" t="s">
        <v>87</v>
      </c>
      <c r="AY239" s="16" t="s">
        <v>130</v>
      </c>
      <c r="BE239" s="200">
        <f>IF(O239="základní",K239,0)</f>
        <v>0</v>
      </c>
      <c r="BF239" s="200">
        <f>IF(O239="snížená",K239,0)</f>
        <v>0</v>
      </c>
      <c r="BG239" s="200">
        <f>IF(O239="zákl. přenesená",K239,0)</f>
        <v>0</v>
      </c>
      <c r="BH239" s="200">
        <f>IF(O239="sníž. přenesená",K239,0)</f>
        <v>0</v>
      </c>
      <c r="BI239" s="200">
        <f>IF(O239="nulová",K239,0)</f>
        <v>0</v>
      </c>
      <c r="BJ239" s="16" t="s">
        <v>85</v>
      </c>
      <c r="BK239" s="200">
        <f>ROUND(P239*H239,2)</f>
        <v>0</v>
      </c>
      <c r="BL239" s="16" t="s">
        <v>136</v>
      </c>
      <c r="BM239" s="199" t="s">
        <v>356</v>
      </c>
    </row>
    <row r="240" spans="1:65" s="2" customFormat="1" ht="11.25">
      <c r="A240" s="30"/>
      <c r="B240" s="31"/>
      <c r="C240" s="32"/>
      <c r="D240" s="201" t="s">
        <v>138</v>
      </c>
      <c r="E240" s="32"/>
      <c r="F240" s="202" t="s">
        <v>355</v>
      </c>
      <c r="G240" s="32"/>
      <c r="H240" s="32"/>
      <c r="I240" s="32"/>
      <c r="J240" s="32"/>
      <c r="K240" s="32"/>
      <c r="L240" s="32"/>
      <c r="M240" s="35"/>
      <c r="N240" s="203"/>
      <c r="O240" s="204"/>
      <c r="P240" s="67"/>
      <c r="Q240" s="67"/>
      <c r="R240" s="67"/>
      <c r="S240" s="67"/>
      <c r="T240" s="67"/>
      <c r="U240" s="67"/>
      <c r="V240" s="67"/>
      <c r="W240" s="67"/>
      <c r="X240" s="68"/>
      <c r="Y240" s="30"/>
      <c r="Z240" s="30"/>
      <c r="AA240" s="30"/>
      <c r="AB240" s="30"/>
      <c r="AC240" s="30"/>
      <c r="AD240" s="30"/>
      <c r="AE240" s="30"/>
      <c r="AT240" s="16" t="s">
        <v>138</v>
      </c>
      <c r="AU240" s="16" t="s">
        <v>87</v>
      </c>
    </row>
    <row r="241" spans="1:65" s="13" customFormat="1" ht="11.25">
      <c r="B241" s="215"/>
      <c r="C241" s="216"/>
      <c r="D241" s="201" t="s">
        <v>154</v>
      </c>
      <c r="E241" s="217" t="s">
        <v>1</v>
      </c>
      <c r="F241" s="218" t="s">
        <v>357</v>
      </c>
      <c r="G241" s="216"/>
      <c r="H241" s="219">
        <v>135</v>
      </c>
      <c r="I241" s="216"/>
      <c r="J241" s="216"/>
      <c r="K241" s="216"/>
      <c r="L241" s="216"/>
      <c r="M241" s="220"/>
      <c r="N241" s="221"/>
      <c r="O241" s="222"/>
      <c r="P241" s="222"/>
      <c r="Q241" s="222"/>
      <c r="R241" s="222"/>
      <c r="S241" s="222"/>
      <c r="T241" s="222"/>
      <c r="U241" s="222"/>
      <c r="V241" s="222"/>
      <c r="W241" s="222"/>
      <c r="X241" s="223"/>
      <c r="AT241" s="224" t="s">
        <v>154</v>
      </c>
      <c r="AU241" s="224" t="s">
        <v>87</v>
      </c>
      <c r="AV241" s="13" t="s">
        <v>87</v>
      </c>
      <c r="AW241" s="13" t="s">
        <v>5</v>
      </c>
      <c r="AX241" s="13" t="s">
        <v>85</v>
      </c>
      <c r="AY241" s="224" t="s">
        <v>130</v>
      </c>
    </row>
    <row r="242" spans="1:65" s="2" customFormat="1" ht="21.75" customHeight="1">
      <c r="A242" s="30"/>
      <c r="B242" s="31"/>
      <c r="C242" s="206" t="s">
        <v>358</v>
      </c>
      <c r="D242" s="206" t="s">
        <v>147</v>
      </c>
      <c r="E242" s="207" t="s">
        <v>359</v>
      </c>
      <c r="F242" s="208" t="s">
        <v>360</v>
      </c>
      <c r="G242" s="209" t="s">
        <v>245</v>
      </c>
      <c r="H242" s="210">
        <v>135</v>
      </c>
      <c r="I242" s="211"/>
      <c r="J242" s="212"/>
      <c r="K242" s="211">
        <f>ROUND(P242*H242,2)</f>
        <v>0</v>
      </c>
      <c r="L242" s="212"/>
      <c r="M242" s="213"/>
      <c r="N242" s="214" t="s">
        <v>1</v>
      </c>
      <c r="O242" s="195" t="s">
        <v>41</v>
      </c>
      <c r="P242" s="196">
        <f>I242+J242</f>
        <v>0</v>
      </c>
      <c r="Q242" s="196">
        <f>ROUND(I242*H242,2)</f>
        <v>0</v>
      </c>
      <c r="R242" s="196">
        <f>ROUND(J242*H242,2)</f>
        <v>0</v>
      </c>
      <c r="S242" s="197">
        <v>0</v>
      </c>
      <c r="T242" s="197">
        <f>S242*H242</f>
        <v>0</v>
      </c>
      <c r="U242" s="197">
        <v>2E-3</v>
      </c>
      <c r="V242" s="197">
        <f>U242*H242</f>
        <v>0.27</v>
      </c>
      <c r="W242" s="197">
        <v>0</v>
      </c>
      <c r="X242" s="198">
        <f>W242*H242</f>
        <v>0</v>
      </c>
      <c r="Y242" s="30"/>
      <c r="Z242" s="30"/>
      <c r="AA242" s="30"/>
      <c r="AB242" s="30"/>
      <c r="AC242" s="30"/>
      <c r="AD242" s="30"/>
      <c r="AE242" s="30"/>
      <c r="AR242" s="199" t="s">
        <v>151</v>
      </c>
      <c r="AT242" s="199" t="s">
        <v>147</v>
      </c>
      <c r="AU242" s="199" t="s">
        <v>87</v>
      </c>
      <c r="AY242" s="16" t="s">
        <v>130</v>
      </c>
      <c r="BE242" s="200">
        <f>IF(O242="základní",K242,0)</f>
        <v>0</v>
      </c>
      <c r="BF242" s="200">
        <f>IF(O242="snížená",K242,0)</f>
        <v>0</v>
      </c>
      <c r="BG242" s="200">
        <f>IF(O242="zákl. přenesená",K242,0)</f>
        <v>0</v>
      </c>
      <c r="BH242" s="200">
        <f>IF(O242="sníž. přenesená",K242,0)</f>
        <v>0</v>
      </c>
      <c r="BI242" s="200">
        <f>IF(O242="nulová",K242,0)</f>
        <v>0</v>
      </c>
      <c r="BJ242" s="16" t="s">
        <v>85</v>
      </c>
      <c r="BK242" s="200">
        <f>ROUND(P242*H242,2)</f>
        <v>0</v>
      </c>
      <c r="BL242" s="16" t="s">
        <v>136</v>
      </c>
      <c r="BM242" s="199" t="s">
        <v>361</v>
      </c>
    </row>
    <row r="243" spans="1:65" s="2" customFormat="1" ht="19.5">
      <c r="A243" s="30"/>
      <c r="B243" s="31"/>
      <c r="C243" s="32"/>
      <c r="D243" s="201" t="s">
        <v>138</v>
      </c>
      <c r="E243" s="32"/>
      <c r="F243" s="202" t="s">
        <v>362</v>
      </c>
      <c r="G243" s="32"/>
      <c r="H243" s="32"/>
      <c r="I243" s="32"/>
      <c r="J243" s="32"/>
      <c r="K243" s="32"/>
      <c r="L243" s="32"/>
      <c r="M243" s="35"/>
      <c r="N243" s="203"/>
      <c r="O243" s="204"/>
      <c r="P243" s="67"/>
      <c r="Q243" s="67"/>
      <c r="R243" s="67"/>
      <c r="S243" s="67"/>
      <c r="T243" s="67"/>
      <c r="U243" s="67"/>
      <c r="V243" s="67"/>
      <c r="W243" s="67"/>
      <c r="X243" s="68"/>
      <c r="Y243" s="30"/>
      <c r="Z243" s="30"/>
      <c r="AA243" s="30"/>
      <c r="AB243" s="30"/>
      <c r="AC243" s="30"/>
      <c r="AD243" s="30"/>
      <c r="AE243" s="30"/>
      <c r="AT243" s="16" t="s">
        <v>138</v>
      </c>
      <c r="AU243" s="16" t="s">
        <v>87</v>
      </c>
    </row>
    <row r="244" spans="1:65" s="13" customFormat="1" ht="11.25">
      <c r="B244" s="215"/>
      <c r="C244" s="216"/>
      <c r="D244" s="201" t="s">
        <v>154</v>
      </c>
      <c r="E244" s="217" t="s">
        <v>1</v>
      </c>
      <c r="F244" s="218" t="s">
        <v>357</v>
      </c>
      <c r="G244" s="216"/>
      <c r="H244" s="219">
        <v>135</v>
      </c>
      <c r="I244" s="216"/>
      <c r="J244" s="216"/>
      <c r="K244" s="216"/>
      <c r="L244" s="216"/>
      <c r="M244" s="220"/>
      <c r="N244" s="221"/>
      <c r="O244" s="222"/>
      <c r="P244" s="222"/>
      <c r="Q244" s="222"/>
      <c r="R244" s="222"/>
      <c r="S244" s="222"/>
      <c r="T244" s="222"/>
      <c r="U244" s="222"/>
      <c r="V244" s="222"/>
      <c r="W244" s="222"/>
      <c r="X244" s="223"/>
      <c r="AT244" s="224" t="s">
        <v>154</v>
      </c>
      <c r="AU244" s="224" t="s">
        <v>87</v>
      </c>
      <c r="AV244" s="13" t="s">
        <v>87</v>
      </c>
      <c r="AW244" s="13" t="s">
        <v>5</v>
      </c>
      <c r="AX244" s="13" t="s">
        <v>85</v>
      </c>
      <c r="AY244" s="224" t="s">
        <v>130</v>
      </c>
    </row>
    <row r="245" spans="1:65" s="2" customFormat="1" ht="21.75" customHeight="1">
      <c r="A245" s="30"/>
      <c r="B245" s="31"/>
      <c r="C245" s="206" t="s">
        <v>363</v>
      </c>
      <c r="D245" s="206" t="s">
        <v>147</v>
      </c>
      <c r="E245" s="207" t="s">
        <v>364</v>
      </c>
      <c r="F245" s="208" t="s">
        <v>365</v>
      </c>
      <c r="G245" s="209" t="s">
        <v>366</v>
      </c>
      <c r="H245" s="210">
        <v>94.5</v>
      </c>
      <c r="I245" s="211"/>
      <c r="J245" s="212"/>
      <c r="K245" s="211">
        <f>ROUND(P245*H245,2)</f>
        <v>0</v>
      </c>
      <c r="L245" s="212"/>
      <c r="M245" s="213"/>
      <c r="N245" s="214" t="s">
        <v>1</v>
      </c>
      <c r="O245" s="195" t="s">
        <v>41</v>
      </c>
      <c r="P245" s="196">
        <f>I245+J245</f>
        <v>0</v>
      </c>
      <c r="Q245" s="196">
        <f>ROUND(I245*H245,2)</f>
        <v>0</v>
      </c>
      <c r="R245" s="196">
        <f>ROUND(J245*H245,2)</f>
        <v>0</v>
      </c>
      <c r="S245" s="197">
        <v>0</v>
      </c>
      <c r="T245" s="197">
        <f>S245*H245</f>
        <v>0</v>
      </c>
      <c r="U245" s="197">
        <v>1E-4</v>
      </c>
      <c r="V245" s="197">
        <f>U245*H245</f>
        <v>9.4500000000000001E-3</v>
      </c>
      <c r="W245" s="197">
        <v>0</v>
      </c>
      <c r="X245" s="198">
        <f>W245*H245</f>
        <v>0</v>
      </c>
      <c r="Y245" s="30"/>
      <c r="Z245" s="30"/>
      <c r="AA245" s="30"/>
      <c r="AB245" s="30"/>
      <c r="AC245" s="30"/>
      <c r="AD245" s="30"/>
      <c r="AE245" s="30"/>
      <c r="AR245" s="199" t="s">
        <v>151</v>
      </c>
      <c r="AT245" s="199" t="s">
        <v>147</v>
      </c>
      <c r="AU245" s="199" t="s">
        <v>87</v>
      </c>
      <c r="AY245" s="16" t="s">
        <v>130</v>
      </c>
      <c r="BE245" s="200">
        <f>IF(O245="základní",K245,0)</f>
        <v>0</v>
      </c>
      <c r="BF245" s="200">
        <f>IF(O245="snížená",K245,0)</f>
        <v>0</v>
      </c>
      <c r="BG245" s="200">
        <f>IF(O245="zákl. přenesená",K245,0)</f>
        <v>0</v>
      </c>
      <c r="BH245" s="200">
        <f>IF(O245="sníž. přenesená",K245,0)</f>
        <v>0</v>
      </c>
      <c r="BI245" s="200">
        <f>IF(O245="nulová",K245,0)</f>
        <v>0</v>
      </c>
      <c r="BJ245" s="16" t="s">
        <v>85</v>
      </c>
      <c r="BK245" s="200">
        <f>ROUND(P245*H245,2)</f>
        <v>0</v>
      </c>
      <c r="BL245" s="16" t="s">
        <v>136</v>
      </c>
      <c r="BM245" s="199" t="s">
        <v>367</v>
      </c>
    </row>
    <row r="246" spans="1:65" s="2" customFormat="1" ht="19.5">
      <c r="A246" s="30"/>
      <c r="B246" s="31"/>
      <c r="C246" s="32"/>
      <c r="D246" s="201" t="s">
        <v>138</v>
      </c>
      <c r="E246" s="32"/>
      <c r="F246" s="202" t="s">
        <v>365</v>
      </c>
      <c r="G246" s="32"/>
      <c r="H246" s="32"/>
      <c r="I246" s="32"/>
      <c r="J246" s="32"/>
      <c r="K246" s="32"/>
      <c r="L246" s="32"/>
      <c r="M246" s="35"/>
      <c r="N246" s="203"/>
      <c r="O246" s="204"/>
      <c r="P246" s="67"/>
      <c r="Q246" s="67"/>
      <c r="R246" s="67"/>
      <c r="S246" s="67"/>
      <c r="T246" s="67"/>
      <c r="U246" s="67"/>
      <c r="V246" s="67"/>
      <c r="W246" s="67"/>
      <c r="X246" s="68"/>
      <c r="Y246" s="30"/>
      <c r="Z246" s="30"/>
      <c r="AA246" s="30"/>
      <c r="AB246" s="30"/>
      <c r="AC246" s="30"/>
      <c r="AD246" s="30"/>
      <c r="AE246" s="30"/>
      <c r="AT246" s="16" t="s">
        <v>138</v>
      </c>
      <c r="AU246" s="16" t="s">
        <v>87</v>
      </c>
    </row>
    <row r="247" spans="1:65" s="13" customFormat="1" ht="11.25">
      <c r="B247" s="215"/>
      <c r="C247" s="216"/>
      <c r="D247" s="201" t="s">
        <v>154</v>
      </c>
      <c r="E247" s="217" t="s">
        <v>1</v>
      </c>
      <c r="F247" s="218" t="s">
        <v>368</v>
      </c>
      <c r="G247" s="216"/>
      <c r="H247" s="219">
        <v>94.5</v>
      </c>
      <c r="I247" s="216"/>
      <c r="J247" s="216"/>
      <c r="K247" s="216"/>
      <c r="L247" s="216"/>
      <c r="M247" s="220"/>
      <c r="N247" s="221"/>
      <c r="O247" s="222"/>
      <c r="P247" s="222"/>
      <c r="Q247" s="222"/>
      <c r="R247" s="222"/>
      <c r="S247" s="222"/>
      <c r="T247" s="222"/>
      <c r="U247" s="222"/>
      <c r="V247" s="222"/>
      <c r="W247" s="222"/>
      <c r="X247" s="223"/>
      <c r="AT247" s="224" t="s">
        <v>154</v>
      </c>
      <c r="AU247" s="224" t="s">
        <v>87</v>
      </c>
      <c r="AV247" s="13" t="s">
        <v>87</v>
      </c>
      <c r="AW247" s="13" t="s">
        <v>5</v>
      </c>
      <c r="AX247" s="13" t="s">
        <v>85</v>
      </c>
      <c r="AY247" s="224" t="s">
        <v>130</v>
      </c>
    </row>
    <row r="248" spans="1:65" s="2" customFormat="1" ht="21.75" customHeight="1">
      <c r="A248" s="30"/>
      <c r="B248" s="31"/>
      <c r="C248" s="187" t="s">
        <v>369</v>
      </c>
      <c r="D248" s="187" t="s">
        <v>132</v>
      </c>
      <c r="E248" s="188" t="s">
        <v>370</v>
      </c>
      <c r="F248" s="189" t="s">
        <v>371</v>
      </c>
      <c r="G248" s="190" t="s">
        <v>245</v>
      </c>
      <c r="H248" s="191">
        <v>43</v>
      </c>
      <c r="I248" s="192">
        <v>0</v>
      </c>
      <c r="J248" s="192"/>
      <c r="K248" s="192">
        <f>ROUND(P248*H248,2)</f>
        <v>0</v>
      </c>
      <c r="L248" s="193"/>
      <c r="M248" s="35"/>
      <c r="N248" s="194" t="s">
        <v>1</v>
      </c>
      <c r="O248" s="195" t="s">
        <v>41</v>
      </c>
      <c r="P248" s="196">
        <f>I248+J248</f>
        <v>0</v>
      </c>
      <c r="Q248" s="196">
        <f>ROUND(I248*H248,2)</f>
        <v>0</v>
      </c>
      <c r="R248" s="196">
        <f>ROUND(J248*H248,2)</f>
        <v>0</v>
      </c>
      <c r="S248" s="197">
        <v>0.187</v>
      </c>
      <c r="T248" s="197">
        <f>S248*H248</f>
        <v>8.0410000000000004</v>
      </c>
      <c r="U248" s="197">
        <v>0</v>
      </c>
      <c r="V248" s="197">
        <f>U248*H248</f>
        <v>0</v>
      </c>
      <c r="W248" s="197">
        <v>0</v>
      </c>
      <c r="X248" s="198">
        <f>W248*H248</f>
        <v>0</v>
      </c>
      <c r="Y248" s="30"/>
      <c r="Z248" s="30"/>
      <c r="AA248" s="30"/>
      <c r="AB248" s="30"/>
      <c r="AC248" s="30"/>
      <c r="AD248" s="30"/>
      <c r="AE248" s="30"/>
      <c r="AR248" s="199" t="s">
        <v>136</v>
      </c>
      <c r="AT248" s="199" t="s">
        <v>132</v>
      </c>
      <c r="AU248" s="199" t="s">
        <v>87</v>
      </c>
      <c r="AY248" s="16" t="s">
        <v>130</v>
      </c>
      <c r="BE248" s="200">
        <f>IF(O248="základní",K248,0)</f>
        <v>0</v>
      </c>
      <c r="BF248" s="200">
        <f>IF(O248="snížená",K248,0)</f>
        <v>0</v>
      </c>
      <c r="BG248" s="200">
        <f>IF(O248="zákl. přenesená",K248,0)</f>
        <v>0</v>
      </c>
      <c r="BH248" s="200">
        <f>IF(O248="sníž. přenesená",K248,0)</f>
        <v>0</v>
      </c>
      <c r="BI248" s="200">
        <f>IF(O248="nulová",K248,0)</f>
        <v>0</v>
      </c>
      <c r="BJ248" s="16" t="s">
        <v>85</v>
      </c>
      <c r="BK248" s="200">
        <f>ROUND(P248*H248,2)</f>
        <v>0</v>
      </c>
      <c r="BL248" s="16" t="s">
        <v>136</v>
      </c>
      <c r="BM248" s="199" t="s">
        <v>372</v>
      </c>
    </row>
    <row r="249" spans="1:65" s="2" customFormat="1" ht="19.5">
      <c r="A249" s="30"/>
      <c r="B249" s="31"/>
      <c r="C249" s="32"/>
      <c r="D249" s="201" t="s">
        <v>138</v>
      </c>
      <c r="E249" s="32"/>
      <c r="F249" s="202" t="s">
        <v>373</v>
      </c>
      <c r="G249" s="32"/>
      <c r="H249" s="32"/>
      <c r="I249" s="32"/>
      <c r="J249" s="32"/>
      <c r="K249" s="32"/>
      <c r="L249" s="32"/>
      <c r="M249" s="35"/>
      <c r="N249" s="203"/>
      <c r="O249" s="204"/>
      <c r="P249" s="67"/>
      <c r="Q249" s="67"/>
      <c r="R249" s="67"/>
      <c r="S249" s="67"/>
      <c r="T249" s="67"/>
      <c r="U249" s="67"/>
      <c r="V249" s="67"/>
      <c r="W249" s="67"/>
      <c r="X249" s="68"/>
      <c r="Y249" s="30"/>
      <c r="Z249" s="30"/>
      <c r="AA249" s="30"/>
      <c r="AB249" s="30"/>
      <c r="AC249" s="30"/>
      <c r="AD249" s="30"/>
      <c r="AE249" s="30"/>
      <c r="AT249" s="16" t="s">
        <v>138</v>
      </c>
      <c r="AU249" s="16" t="s">
        <v>87</v>
      </c>
    </row>
    <row r="250" spans="1:65" s="2" customFormat="1" ht="21.75" customHeight="1">
      <c r="A250" s="30"/>
      <c r="B250" s="31"/>
      <c r="C250" s="187" t="s">
        <v>374</v>
      </c>
      <c r="D250" s="187" t="s">
        <v>132</v>
      </c>
      <c r="E250" s="188" t="s">
        <v>375</v>
      </c>
      <c r="F250" s="189" t="s">
        <v>376</v>
      </c>
      <c r="G250" s="190" t="s">
        <v>377</v>
      </c>
      <c r="H250" s="191">
        <v>6.8000000000000005E-2</v>
      </c>
      <c r="I250" s="192">
        <v>0</v>
      </c>
      <c r="J250" s="192"/>
      <c r="K250" s="192">
        <f>ROUND(P250*H250,2)</f>
        <v>0</v>
      </c>
      <c r="L250" s="193"/>
      <c r="M250" s="35"/>
      <c r="N250" s="194" t="s">
        <v>1</v>
      </c>
      <c r="O250" s="195" t="s">
        <v>41</v>
      </c>
      <c r="P250" s="196">
        <f>I250+J250</f>
        <v>0</v>
      </c>
      <c r="Q250" s="196">
        <f>ROUND(I250*H250,2)</f>
        <v>0</v>
      </c>
      <c r="R250" s="196">
        <f>ROUND(J250*H250,2)</f>
        <v>0</v>
      </c>
      <c r="S250" s="197">
        <v>21.428999999999998</v>
      </c>
      <c r="T250" s="197">
        <f>S250*H250</f>
        <v>1.4571719999999999</v>
      </c>
      <c r="U250" s="197">
        <v>0</v>
      </c>
      <c r="V250" s="197">
        <f>U250*H250</f>
        <v>0</v>
      </c>
      <c r="W250" s="197">
        <v>0</v>
      </c>
      <c r="X250" s="198">
        <f>W250*H250</f>
        <v>0</v>
      </c>
      <c r="Y250" s="30"/>
      <c r="Z250" s="30"/>
      <c r="AA250" s="30"/>
      <c r="AB250" s="30"/>
      <c r="AC250" s="30"/>
      <c r="AD250" s="30"/>
      <c r="AE250" s="30"/>
      <c r="AR250" s="199" t="s">
        <v>136</v>
      </c>
      <c r="AT250" s="199" t="s">
        <v>132</v>
      </c>
      <c r="AU250" s="199" t="s">
        <v>87</v>
      </c>
      <c r="AY250" s="16" t="s">
        <v>130</v>
      </c>
      <c r="BE250" s="200">
        <f>IF(O250="základní",K250,0)</f>
        <v>0</v>
      </c>
      <c r="BF250" s="200">
        <f>IF(O250="snížená",K250,0)</f>
        <v>0</v>
      </c>
      <c r="BG250" s="200">
        <f>IF(O250="zákl. přenesená",K250,0)</f>
        <v>0</v>
      </c>
      <c r="BH250" s="200">
        <f>IF(O250="sníž. přenesená",K250,0)</f>
        <v>0</v>
      </c>
      <c r="BI250" s="200">
        <f>IF(O250="nulová",K250,0)</f>
        <v>0</v>
      </c>
      <c r="BJ250" s="16" t="s">
        <v>85</v>
      </c>
      <c r="BK250" s="200">
        <f>ROUND(P250*H250,2)</f>
        <v>0</v>
      </c>
      <c r="BL250" s="16" t="s">
        <v>136</v>
      </c>
      <c r="BM250" s="199" t="s">
        <v>378</v>
      </c>
    </row>
    <row r="251" spans="1:65" s="2" customFormat="1" ht="19.5">
      <c r="A251" s="30"/>
      <c r="B251" s="31"/>
      <c r="C251" s="32"/>
      <c r="D251" s="201" t="s">
        <v>138</v>
      </c>
      <c r="E251" s="32"/>
      <c r="F251" s="202" t="s">
        <v>379</v>
      </c>
      <c r="G251" s="32"/>
      <c r="H251" s="32"/>
      <c r="I251" s="32"/>
      <c r="J251" s="32"/>
      <c r="K251" s="32"/>
      <c r="L251" s="32"/>
      <c r="M251" s="35"/>
      <c r="N251" s="203"/>
      <c r="O251" s="204"/>
      <c r="P251" s="67"/>
      <c r="Q251" s="67"/>
      <c r="R251" s="67"/>
      <c r="S251" s="67"/>
      <c r="T251" s="67"/>
      <c r="U251" s="67"/>
      <c r="V251" s="67"/>
      <c r="W251" s="67"/>
      <c r="X251" s="68"/>
      <c r="Y251" s="30"/>
      <c r="Z251" s="30"/>
      <c r="AA251" s="30"/>
      <c r="AB251" s="30"/>
      <c r="AC251" s="30"/>
      <c r="AD251" s="30"/>
      <c r="AE251" s="30"/>
      <c r="AT251" s="16" t="s">
        <v>138</v>
      </c>
      <c r="AU251" s="16" t="s">
        <v>87</v>
      </c>
    </row>
    <row r="252" spans="1:65" s="2" customFormat="1" ht="29.25">
      <c r="A252" s="30"/>
      <c r="B252" s="31"/>
      <c r="C252" s="32"/>
      <c r="D252" s="201" t="s">
        <v>140</v>
      </c>
      <c r="E252" s="32"/>
      <c r="F252" s="205" t="s">
        <v>380</v>
      </c>
      <c r="G252" s="32"/>
      <c r="H252" s="32"/>
      <c r="I252" s="32"/>
      <c r="J252" s="32"/>
      <c r="K252" s="32"/>
      <c r="L252" s="32"/>
      <c r="M252" s="35"/>
      <c r="N252" s="203"/>
      <c r="O252" s="204"/>
      <c r="P252" s="67"/>
      <c r="Q252" s="67"/>
      <c r="R252" s="67"/>
      <c r="S252" s="67"/>
      <c r="T252" s="67"/>
      <c r="U252" s="67"/>
      <c r="V252" s="67"/>
      <c r="W252" s="67"/>
      <c r="X252" s="68"/>
      <c r="Y252" s="30"/>
      <c r="Z252" s="30"/>
      <c r="AA252" s="30"/>
      <c r="AB252" s="30"/>
      <c r="AC252" s="30"/>
      <c r="AD252" s="30"/>
      <c r="AE252" s="30"/>
      <c r="AT252" s="16" t="s">
        <v>140</v>
      </c>
      <c r="AU252" s="16" t="s">
        <v>87</v>
      </c>
    </row>
    <row r="253" spans="1:65" s="13" customFormat="1" ht="11.25">
      <c r="B253" s="215"/>
      <c r="C253" s="216"/>
      <c r="D253" s="201" t="s">
        <v>154</v>
      </c>
      <c r="E253" s="217" t="s">
        <v>1</v>
      </c>
      <c r="F253" s="218" t="s">
        <v>381</v>
      </c>
      <c r="G253" s="216"/>
      <c r="H253" s="219">
        <v>6.8000000000000005E-2</v>
      </c>
      <c r="I253" s="216"/>
      <c r="J253" s="216"/>
      <c r="K253" s="216"/>
      <c r="L253" s="216"/>
      <c r="M253" s="220"/>
      <c r="N253" s="221"/>
      <c r="O253" s="222"/>
      <c r="P253" s="222"/>
      <c r="Q253" s="222"/>
      <c r="R253" s="222"/>
      <c r="S253" s="222"/>
      <c r="T253" s="222"/>
      <c r="U253" s="222"/>
      <c r="V253" s="222"/>
      <c r="W253" s="222"/>
      <c r="X253" s="223"/>
      <c r="AT253" s="224" t="s">
        <v>154</v>
      </c>
      <c r="AU253" s="224" t="s">
        <v>87</v>
      </c>
      <c r="AV253" s="13" t="s">
        <v>87</v>
      </c>
      <c r="AW253" s="13" t="s">
        <v>5</v>
      </c>
      <c r="AX253" s="13" t="s">
        <v>85</v>
      </c>
      <c r="AY253" s="224" t="s">
        <v>130</v>
      </c>
    </row>
    <row r="254" spans="1:65" s="2" customFormat="1" ht="21.75" customHeight="1">
      <c r="A254" s="30"/>
      <c r="B254" s="31"/>
      <c r="C254" s="206" t="s">
        <v>382</v>
      </c>
      <c r="D254" s="206" t="s">
        <v>147</v>
      </c>
      <c r="E254" s="207" t="s">
        <v>383</v>
      </c>
      <c r="F254" s="208" t="s">
        <v>384</v>
      </c>
      <c r="G254" s="209" t="s">
        <v>269</v>
      </c>
      <c r="H254" s="210">
        <v>67.5</v>
      </c>
      <c r="I254" s="211"/>
      <c r="J254" s="212"/>
      <c r="K254" s="211">
        <f>ROUND(P254*H254,2)</f>
        <v>0</v>
      </c>
      <c r="L254" s="212"/>
      <c r="M254" s="213"/>
      <c r="N254" s="214" t="s">
        <v>1</v>
      </c>
      <c r="O254" s="195" t="s">
        <v>41</v>
      </c>
      <c r="P254" s="196">
        <f>I254+J254</f>
        <v>0</v>
      </c>
      <c r="Q254" s="196">
        <f>ROUND(I254*H254,2)</f>
        <v>0</v>
      </c>
      <c r="R254" s="196">
        <f>ROUND(J254*H254,2)</f>
        <v>0</v>
      </c>
      <c r="S254" s="197">
        <v>0</v>
      </c>
      <c r="T254" s="197">
        <f>S254*H254</f>
        <v>0</v>
      </c>
      <c r="U254" s="197">
        <v>1E-3</v>
      </c>
      <c r="V254" s="197">
        <f>U254*H254</f>
        <v>6.7500000000000004E-2</v>
      </c>
      <c r="W254" s="197">
        <v>0</v>
      </c>
      <c r="X254" s="198">
        <f>W254*H254</f>
        <v>0</v>
      </c>
      <c r="Y254" s="30"/>
      <c r="Z254" s="30"/>
      <c r="AA254" s="30"/>
      <c r="AB254" s="30"/>
      <c r="AC254" s="30"/>
      <c r="AD254" s="30"/>
      <c r="AE254" s="30"/>
      <c r="AR254" s="199" t="s">
        <v>151</v>
      </c>
      <c r="AT254" s="199" t="s">
        <v>147</v>
      </c>
      <c r="AU254" s="199" t="s">
        <v>87</v>
      </c>
      <c r="AY254" s="16" t="s">
        <v>130</v>
      </c>
      <c r="BE254" s="200">
        <f>IF(O254="základní",K254,0)</f>
        <v>0</v>
      </c>
      <c r="BF254" s="200">
        <f>IF(O254="snížená",K254,0)</f>
        <v>0</v>
      </c>
      <c r="BG254" s="200">
        <f>IF(O254="zákl. přenesená",K254,0)</f>
        <v>0</v>
      </c>
      <c r="BH254" s="200">
        <f>IF(O254="sníž. přenesená",K254,0)</f>
        <v>0</v>
      </c>
      <c r="BI254" s="200">
        <f>IF(O254="nulová",K254,0)</f>
        <v>0</v>
      </c>
      <c r="BJ254" s="16" t="s">
        <v>85</v>
      </c>
      <c r="BK254" s="200">
        <f>ROUND(P254*H254,2)</f>
        <v>0</v>
      </c>
      <c r="BL254" s="16" t="s">
        <v>136</v>
      </c>
      <c r="BM254" s="199" t="s">
        <v>385</v>
      </c>
    </row>
    <row r="255" spans="1:65" s="2" customFormat="1" ht="11.25">
      <c r="A255" s="30"/>
      <c r="B255" s="31"/>
      <c r="C255" s="32"/>
      <c r="D255" s="201" t="s">
        <v>138</v>
      </c>
      <c r="E255" s="32"/>
      <c r="F255" s="202" t="s">
        <v>384</v>
      </c>
      <c r="G255" s="32"/>
      <c r="H255" s="32"/>
      <c r="I255" s="32"/>
      <c r="J255" s="32"/>
      <c r="K255" s="32"/>
      <c r="L255" s="32"/>
      <c r="M255" s="35"/>
      <c r="N255" s="203"/>
      <c r="O255" s="204"/>
      <c r="P255" s="67"/>
      <c r="Q255" s="67"/>
      <c r="R255" s="67"/>
      <c r="S255" s="67"/>
      <c r="T255" s="67"/>
      <c r="U255" s="67"/>
      <c r="V255" s="67"/>
      <c r="W255" s="67"/>
      <c r="X255" s="68"/>
      <c r="Y255" s="30"/>
      <c r="Z255" s="30"/>
      <c r="AA255" s="30"/>
      <c r="AB255" s="30"/>
      <c r="AC255" s="30"/>
      <c r="AD255" s="30"/>
      <c r="AE255" s="30"/>
      <c r="AT255" s="16" t="s">
        <v>138</v>
      </c>
      <c r="AU255" s="16" t="s">
        <v>87</v>
      </c>
    </row>
    <row r="256" spans="1:65" s="13" customFormat="1" ht="11.25">
      <c r="B256" s="215"/>
      <c r="C256" s="216"/>
      <c r="D256" s="201" t="s">
        <v>154</v>
      </c>
      <c r="E256" s="217" t="s">
        <v>1</v>
      </c>
      <c r="F256" s="218" t="s">
        <v>386</v>
      </c>
      <c r="G256" s="216"/>
      <c r="H256" s="219">
        <v>67.5</v>
      </c>
      <c r="I256" s="216"/>
      <c r="J256" s="216"/>
      <c r="K256" s="216"/>
      <c r="L256" s="216"/>
      <c r="M256" s="220"/>
      <c r="N256" s="221"/>
      <c r="O256" s="222"/>
      <c r="P256" s="222"/>
      <c r="Q256" s="222"/>
      <c r="R256" s="222"/>
      <c r="S256" s="222"/>
      <c r="T256" s="222"/>
      <c r="U256" s="222"/>
      <c r="V256" s="222"/>
      <c r="W256" s="222"/>
      <c r="X256" s="223"/>
      <c r="AT256" s="224" t="s">
        <v>154</v>
      </c>
      <c r="AU256" s="224" t="s">
        <v>87</v>
      </c>
      <c r="AV256" s="13" t="s">
        <v>87</v>
      </c>
      <c r="AW256" s="13" t="s">
        <v>5</v>
      </c>
      <c r="AX256" s="13" t="s">
        <v>85</v>
      </c>
      <c r="AY256" s="224" t="s">
        <v>130</v>
      </c>
    </row>
    <row r="257" spans="1:65" s="2" customFormat="1" ht="21.75" customHeight="1">
      <c r="A257" s="30"/>
      <c r="B257" s="31"/>
      <c r="C257" s="187" t="s">
        <v>387</v>
      </c>
      <c r="D257" s="187" t="s">
        <v>132</v>
      </c>
      <c r="E257" s="188" t="s">
        <v>388</v>
      </c>
      <c r="F257" s="189" t="s">
        <v>389</v>
      </c>
      <c r="G257" s="190" t="s">
        <v>377</v>
      </c>
      <c r="H257" s="191">
        <v>2E-3</v>
      </c>
      <c r="I257" s="192">
        <v>0</v>
      </c>
      <c r="J257" s="192"/>
      <c r="K257" s="192">
        <f>ROUND(P257*H257,2)</f>
        <v>0</v>
      </c>
      <c r="L257" s="193"/>
      <c r="M257" s="35"/>
      <c r="N257" s="194" t="s">
        <v>1</v>
      </c>
      <c r="O257" s="195" t="s">
        <v>41</v>
      </c>
      <c r="P257" s="196">
        <f>I257+J257</f>
        <v>0</v>
      </c>
      <c r="Q257" s="196">
        <f>ROUND(I257*H257,2)</f>
        <v>0</v>
      </c>
      <c r="R257" s="196">
        <f>ROUND(J257*H257,2)</f>
        <v>0</v>
      </c>
      <c r="S257" s="197">
        <v>94.286000000000001</v>
      </c>
      <c r="T257" s="197">
        <f>S257*H257</f>
        <v>0.18857200000000002</v>
      </c>
      <c r="U257" s="197">
        <v>1E-3</v>
      </c>
      <c r="V257" s="197">
        <f>U257*H257</f>
        <v>1.9999999999999999E-6</v>
      </c>
      <c r="W257" s="197">
        <v>0</v>
      </c>
      <c r="X257" s="198">
        <f>W257*H257</f>
        <v>0</v>
      </c>
      <c r="Y257" s="30"/>
      <c r="Z257" s="30"/>
      <c r="AA257" s="30"/>
      <c r="AB257" s="30"/>
      <c r="AC257" s="30"/>
      <c r="AD257" s="30"/>
      <c r="AE257" s="30"/>
      <c r="AR257" s="199" t="s">
        <v>136</v>
      </c>
      <c r="AT257" s="199" t="s">
        <v>132</v>
      </c>
      <c r="AU257" s="199" t="s">
        <v>87</v>
      </c>
      <c r="AY257" s="16" t="s">
        <v>130</v>
      </c>
      <c r="BE257" s="200">
        <f>IF(O257="základní",K257,0)</f>
        <v>0</v>
      </c>
      <c r="BF257" s="200">
        <f>IF(O257="snížená",K257,0)</f>
        <v>0</v>
      </c>
      <c r="BG257" s="200">
        <f>IF(O257="zákl. přenesená",K257,0)</f>
        <v>0</v>
      </c>
      <c r="BH257" s="200">
        <f>IF(O257="sníž. přenesená",K257,0)</f>
        <v>0</v>
      </c>
      <c r="BI257" s="200">
        <f>IF(O257="nulová",K257,0)</f>
        <v>0</v>
      </c>
      <c r="BJ257" s="16" t="s">
        <v>85</v>
      </c>
      <c r="BK257" s="200">
        <f>ROUND(P257*H257,2)</f>
        <v>0</v>
      </c>
      <c r="BL257" s="16" t="s">
        <v>136</v>
      </c>
      <c r="BM257" s="199" t="s">
        <v>390</v>
      </c>
    </row>
    <row r="258" spans="1:65" s="2" customFormat="1" ht="19.5">
      <c r="A258" s="30"/>
      <c r="B258" s="31"/>
      <c r="C258" s="32"/>
      <c r="D258" s="201" t="s">
        <v>138</v>
      </c>
      <c r="E258" s="32"/>
      <c r="F258" s="202" t="s">
        <v>391</v>
      </c>
      <c r="G258" s="32"/>
      <c r="H258" s="32"/>
      <c r="I258" s="32"/>
      <c r="J258" s="32"/>
      <c r="K258" s="32"/>
      <c r="L258" s="32"/>
      <c r="M258" s="35"/>
      <c r="N258" s="203"/>
      <c r="O258" s="204"/>
      <c r="P258" s="67"/>
      <c r="Q258" s="67"/>
      <c r="R258" s="67"/>
      <c r="S258" s="67"/>
      <c r="T258" s="67"/>
      <c r="U258" s="67"/>
      <c r="V258" s="67"/>
      <c r="W258" s="67"/>
      <c r="X258" s="68"/>
      <c r="Y258" s="30"/>
      <c r="Z258" s="30"/>
      <c r="AA258" s="30"/>
      <c r="AB258" s="30"/>
      <c r="AC258" s="30"/>
      <c r="AD258" s="30"/>
      <c r="AE258" s="30"/>
      <c r="AT258" s="16" t="s">
        <v>138</v>
      </c>
      <c r="AU258" s="16" t="s">
        <v>87</v>
      </c>
    </row>
    <row r="259" spans="1:65" s="13" customFormat="1" ht="11.25">
      <c r="B259" s="215"/>
      <c r="C259" s="216"/>
      <c r="D259" s="201" t="s">
        <v>154</v>
      </c>
      <c r="E259" s="217" t="s">
        <v>1</v>
      </c>
      <c r="F259" s="218" t="s">
        <v>392</v>
      </c>
      <c r="G259" s="216"/>
      <c r="H259" s="219">
        <v>2E-3</v>
      </c>
      <c r="I259" s="216"/>
      <c r="J259" s="216"/>
      <c r="K259" s="216"/>
      <c r="L259" s="216"/>
      <c r="M259" s="220"/>
      <c r="N259" s="221"/>
      <c r="O259" s="222"/>
      <c r="P259" s="222"/>
      <c r="Q259" s="222"/>
      <c r="R259" s="222"/>
      <c r="S259" s="222"/>
      <c r="T259" s="222"/>
      <c r="U259" s="222"/>
      <c r="V259" s="222"/>
      <c r="W259" s="222"/>
      <c r="X259" s="223"/>
      <c r="AT259" s="224" t="s">
        <v>154</v>
      </c>
      <c r="AU259" s="224" t="s">
        <v>87</v>
      </c>
      <c r="AV259" s="13" t="s">
        <v>87</v>
      </c>
      <c r="AW259" s="13" t="s">
        <v>5</v>
      </c>
      <c r="AX259" s="13" t="s">
        <v>85</v>
      </c>
      <c r="AY259" s="224" t="s">
        <v>130</v>
      </c>
    </row>
    <row r="260" spans="1:65" s="2" customFormat="1" ht="21.75" customHeight="1">
      <c r="A260" s="30"/>
      <c r="B260" s="31"/>
      <c r="C260" s="206" t="s">
        <v>393</v>
      </c>
      <c r="D260" s="206" t="s">
        <v>147</v>
      </c>
      <c r="E260" s="207" t="s">
        <v>394</v>
      </c>
      <c r="F260" s="208" t="s">
        <v>395</v>
      </c>
      <c r="G260" s="209" t="s">
        <v>269</v>
      </c>
      <c r="H260" s="210">
        <v>2.25</v>
      </c>
      <c r="I260" s="211"/>
      <c r="J260" s="212"/>
      <c r="K260" s="211">
        <f>ROUND(P260*H260,2)</f>
        <v>0</v>
      </c>
      <c r="L260" s="212"/>
      <c r="M260" s="213"/>
      <c r="N260" s="214" t="s">
        <v>1</v>
      </c>
      <c r="O260" s="195" t="s">
        <v>41</v>
      </c>
      <c r="P260" s="196">
        <f>I260+J260</f>
        <v>0</v>
      </c>
      <c r="Q260" s="196">
        <f>ROUND(I260*H260,2)</f>
        <v>0</v>
      </c>
      <c r="R260" s="196">
        <f>ROUND(J260*H260,2)</f>
        <v>0</v>
      </c>
      <c r="S260" s="197">
        <v>0</v>
      </c>
      <c r="T260" s="197">
        <f>S260*H260</f>
        <v>0</v>
      </c>
      <c r="U260" s="197">
        <v>1E-3</v>
      </c>
      <c r="V260" s="197">
        <f>U260*H260</f>
        <v>2.2500000000000003E-3</v>
      </c>
      <c r="W260" s="197">
        <v>0</v>
      </c>
      <c r="X260" s="198">
        <f>W260*H260</f>
        <v>0</v>
      </c>
      <c r="Y260" s="30"/>
      <c r="Z260" s="30"/>
      <c r="AA260" s="30"/>
      <c r="AB260" s="30"/>
      <c r="AC260" s="30"/>
      <c r="AD260" s="30"/>
      <c r="AE260" s="30"/>
      <c r="AR260" s="199" t="s">
        <v>151</v>
      </c>
      <c r="AT260" s="199" t="s">
        <v>147</v>
      </c>
      <c r="AU260" s="199" t="s">
        <v>87</v>
      </c>
      <c r="AY260" s="16" t="s">
        <v>130</v>
      </c>
      <c r="BE260" s="200">
        <f>IF(O260="základní",K260,0)</f>
        <v>0</v>
      </c>
      <c r="BF260" s="200">
        <f>IF(O260="snížená",K260,0)</f>
        <v>0</v>
      </c>
      <c r="BG260" s="200">
        <f>IF(O260="zákl. přenesená",K260,0)</f>
        <v>0</v>
      </c>
      <c r="BH260" s="200">
        <f>IF(O260="sníž. přenesená",K260,0)</f>
        <v>0</v>
      </c>
      <c r="BI260" s="200">
        <f>IF(O260="nulová",K260,0)</f>
        <v>0</v>
      </c>
      <c r="BJ260" s="16" t="s">
        <v>85</v>
      </c>
      <c r="BK260" s="200">
        <f>ROUND(P260*H260,2)</f>
        <v>0</v>
      </c>
      <c r="BL260" s="16" t="s">
        <v>136</v>
      </c>
      <c r="BM260" s="199" t="s">
        <v>396</v>
      </c>
    </row>
    <row r="261" spans="1:65" s="2" customFormat="1" ht="19.5">
      <c r="A261" s="30"/>
      <c r="B261" s="31"/>
      <c r="C261" s="32"/>
      <c r="D261" s="201" t="s">
        <v>138</v>
      </c>
      <c r="E261" s="32"/>
      <c r="F261" s="202" t="s">
        <v>397</v>
      </c>
      <c r="G261" s="32"/>
      <c r="H261" s="32"/>
      <c r="I261" s="32"/>
      <c r="J261" s="32"/>
      <c r="K261" s="32"/>
      <c r="L261" s="32"/>
      <c r="M261" s="35"/>
      <c r="N261" s="203"/>
      <c r="O261" s="204"/>
      <c r="P261" s="67"/>
      <c r="Q261" s="67"/>
      <c r="R261" s="67"/>
      <c r="S261" s="67"/>
      <c r="T261" s="67"/>
      <c r="U261" s="67"/>
      <c r="V261" s="67"/>
      <c r="W261" s="67"/>
      <c r="X261" s="68"/>
      <c r="Y261" s="30"/>
      <c r="Z261" s="30"/>
      <c r="AA261" s="30"/>
      <c r="AB261" s="30"/>
      <c r="AC261" s="30"/>
      <c r="AD261" s="30"/>
      <c r="AE261" s="30"/>
      <c r="AT261" s="16" t="s">
        <v>138</v>
      </c>
      <c r="AU261" s="16" t="s">
        <v>87</v>
      </c>
    </row>
    <row r="262" spans="1:65" s="13" customFormat="1" ht="11.25">
      <c r="B262" s="215"/>
      <c r="C262" s="216"/>
      <c r="D262" s="201" t="s">
        <v>154</v>
      </c>
      <c r="E262" s="217" t="s">
        <v>1</v>
      </c>
      <c r="F262" s="218" t="s">
        <v>398</v>
      </c>
      <c r="G262" s="216"/>
      <c r="H262" s="219">
        <v>2.25</v>
      </c>
      <c r="I262" s="216"/>
      <c r="J262" s="216"/>
      <c r="K262" s="216"/>
      <c r="L262" s="216"/>
      <c r="M262" s="220"/>
      <c r="N262" s="221"/>
      <c r="O262" s="222"/>
      <c r="P262" s="222"/>
      <c r="Q262" s="222"/>
      <c r="R262" s="222"/>
      <c r="S262" s="222"/>
      <c r="T262" s="222"/>
      <c r="U262" s="222"/>
      <c r="V262" s="222"/>
      <c r="W262" s="222"/>
      <c r="X262" s="223"/>
      <c r="AT262" s="224" t="s">
        <v>154</v>
      </c>
      <c r="AU262" s="224" t="s">
        <v>87</v>
      </c>
      <c r="AV262" s="13" t="s">
        <v>87</v>
      </c>
      <c r="AW262" s="13" t="s">
        <v>5</v>
      </c>
      <c r="AX262" s="13" t="s">
        <v>85</v>
      </c>
      <c r="AY262" s="224" t="s">
        <v>130</v>
      </c>
    </row>
    <row r="263" spans="1:65" s="2" customFormat="1" ht="21.75" customHeight="1">
      <c r="A263" s="30"/>
      <c r="B263" s="31"/>
      <c r="C263" s="187" t="s">
        <v>399</v>
      </c>
      <c r="D263" s="187" t="s">
        <v>132</v>
      </c>
      <c r="E263" s="188" t="s">
        <v>400</v>
      </c>
      <c r="F263" s="189" t="s">
        <v>401</v>
      </c>
      <c r="G263" s="190" t="s">
        <v>135</v>
      </c>
      <c r="H263" s="191">
        <v>24.3</v>
      </c>
      <c r="I263" s="192"/>
      <c r="J263" s="192"/>
      <c r="K263" s="192">
        <f>ROUND(P263*H263,2)</f>
        <v>0</v>
      </c>
      <c r="L263" s="193"/>
      <c r="M263" s="35"/>
      <c r="N263" s="194" t="s">
        <v>1</v>
      </c>
      <c r="O263" s="195" t="s">
        <v>41</v>
      </c>
      <c r="P263" s="196">
        <f>I263+J263</f>
        <v>0</v>
      </c>
      <c r="Q263" s="196">
        <f>ROUND(I263*H263,2)</f>
        <v>0</v>
      </c>
      <c r="R263" s="196">
        <f>ROUND(J263*H263,2)</f>
        <v>0</v>
      </c>
      <c r="S263" s="197">
        <v>0.30499999999999999</v>
      </c>
      <c r="T263" s="197">
        <f>S263*H263</f>
        <v>7.4115000000000002</v>
      </c>
      <c r="U263" s="197">
        <v>3.0000000000000001E-5</v>
      </c>
      <c r="V263" s="197">
        <f>U263*H263</f>
        <v>7.2900000000000005E-4</v>
      </c>
      <c r="W263" s="197">
        <v>0</v>
      </c>
      <c r="X263" s="198">
        <f>W263*H263</f>
        <v>0</v>
      </c>
      <c r="Y263" s="30"/>
      <c r="Z263" s="30"/>
      <c r="AA263" s="30"/>
      <c r="AB263" s="30"/>
      <c r="AC263" s="30"/>
      <c r="AD263" s="30"/>
      <c r="AE263" s="30"/>
      <c r="AR263" s="199" t="s">
        <v>136</v>
      </c>
      <c r="AT263" s="199" t="s">
        <v>132</v>
      </c>
      <c r="AU263" s="199" t="s">
        <v>87</v>
      </c>
      <c r="AY263" s="16" t="s">
        <v>130</v>
      </c>
      <c r="BE263" s="200">
        <f>IF(O263="základní",K263,0)</f>
        <v>0</v>
      </c>
      <c r="BF263" s="200">
        <f>IF(O263="snížená",K263,0)</f>
        <v>0</v>
      </c>
      <c r="BG263" s="200">
        <f>IF(O263="zákl. přenesená",K263,0)</f>
        <v>0</v>
      </c>
      <c r="BH263" s="200">
        <f>IF(O263="sníž. přenesená",K263,0)</f>
        <v>0</v>
      </c>
      <c r="BI263" s="200">
        <f>IF(O263="nulová",K263,0)</f>
        <v>0</v>
      </c>
      <c r="BJ263" s="16" t="s">
        <v>85</v>
      </c>
      <c r="BK263" s="200">
        <f>ROUND(P263*H263,2)</f>
        <v>0</v>
      </c>
      <c r="BL263" s="16" t="s">
        <v>136</v>
      </c>
      <c r="BM263" s="199" t="s">
        <v>402</v>
      </c>
    </row>
    <row r="264" spans="1:65" s="2" customFormat="1" ht="19.5">
      <c r="A264" s="30"/>
      <c r="B264" s="31"/>
      <c r="C264" s="32"/>
      <c r="D264" s="201" t="s">
        <v>138</v>
      </c>
      <c r="E264" s="32"/>
      <c r="F264" s="202" t="s">
        <v>403</v>
      </c>
      <c r="G264" s="32"/>
      <c r="H264" s="32"/>
      <c r="I264" s="32"/>
      <c r="J264" s="32"/>
      <c r="K264" s="32"/>
      <c r="L264" s="32"/>
      <c r="M264" s="35"/>
      <c r="N264" s="203"/>
      <c r="O264" s="204"/>
      <c r="P264" s="67"/>
      <c r="Q264" s="67"/>
      <c r="R264" s="67"/>
      <c r="S264" s="67"/>
      <c r="T264" s="67"/>
      <c r="U264" s="67"/>
      <c r="V264" s="67"/>
      <c r="W264" s="67"/>
      <c r="X264" s="68"/>
      <c r="Y264" s="30"/>
      <c r="Z264" s="30"/>
      <c r="AA264" s="30"/>
      <c r="AB264" s="30"/>
      <c r="AC264" s="30"/>
      <c r="AD264" s="30"/>
      <c r="AE264" s="30"/>
      <c r="AT264" s="16" t="s">
        <v>138</v>
      </c>
      <c r="AU264" s="16" t="s">
        <v>87</v>
      </c>
    </row>
    <row r="265" spans="1:65" s="13" customFormat="1" ht="11.25">
      <c r="B265" s="215"/>
      <c r="C265" s="216"/>
      <c r="D265" s="201" t="s">
        <v>154</v>
      </c>
      <c r="E265" s="217" t="s">
        <v>1</v>
      </c>
      <c r="F265" s="218" t="s">
        <v>404</v>
      </c>
      <c r="G265" s="216"/>
      <c r="H265" s="219">
        <v>24.3</v>
      </c>
      <c r="I265" s="216"/>
      <c r="J265" s="216"/>
      <c r="K265" s="216"/>
      <c r="L265" s="216"/>
      <c r="M265" s="220"/>
      <c r="N265" s="221"/>
      <c r="O265" s="222"/>
      <c r="P265" s="222"/>
      <c r="Q265" s="222"/>
      <c r="R265" s="222"/>
      <c r="S265" s="222"/>
      <c r="T265" s="222"/>
      <c r="U265" s="222"/>
      <c r="V265" s="222"/>
      <c r="W265" s="222"/>
      <c r="X265" s="223"/>
      <c r="AT265" s="224" t="s">
        <v>154</v>
      </c>
      <c r="AU265" s="224" t="s">
        <v>87</v>
      </c>
      <c r="AV265" s="13" t="s">
        <v>87</v>
      </c>
      <c r="AW265" s="13" t="s">
        <v>5</v>
      </c>
      <c r="AX265" s="13" t="s">
        <v>85</v>
      </c>
      <c r="AY265" s="224" t="s">
        <v>130</v>
      </c>
    </row>
    <row r="266" spans="1:65" s="2" customFormat="1" ht="21.75" customHeight="1">
      <c r="A266" s="30"/>
      <c r="B266" s="31"/>
      <c r="C266" s="206" t="s">
        <v>405</v>
      </c>
      <c r="D266" s="206" t="s">
        <v>147</v>
      </c>
      <c r="E266" s="207" t="s">
        <v>406</v>
      </c>
      <c r="F266" s="208" t="s">
        <v>407</v>
      </c>
      <c r="G266" s="209" t="s">
        <v>366</v>
      </c>
      <c r="H266" s="210">
        <v>13.5</v>
      </c>
      <c r="I266" s="211"/>
      <c r="J266" s="212"/>
      <c r="K266" s="211">
        <f>ROUND(P266*H266,2)</f>
        <v>0</v>
      </c>
      <c r="L266" s="212"/>
      <c r="M266" s="213"/>
      <c r="N266" s="214" t="s">
        <v>1</v>
      </c>
      <c r="O266" s="195" t="s">
        <v>41</v>
      </c>
      <c r="P266" s="196">
        <f>I266+J266</f>
        <v>0</v>
      </c>
      <c r="Q266" s="196">
        <f>ROUND(I266*H266,2)</f>
        <v>0</v>
      </c>
      <c r="R266" s="196">
        <f>ROUND(J266*H266,2)</f>
        <v>0</v>
      </c>
      <c r="S266" s="197">
        <v>0</v>
      </c>
      <c r="T266" s="197">
        <f>S266*H266</f>
        <v>0</v>
      </c>
      <c r="U266" s="197">
        <v>5.9999999999999995E-4</v>
      </c>
      <c r="V266" s="197">
        <f>U266*H266</f>
        <v>8.0999999999999996E-3</v>
      </c>
      <c r="W266" s="197">
        <v>0</v>
      </c>
      <c r="X266" s="198">
        <f>W266*H266</f>
        <v>0</v>
      </c>
      <c r="Y266" s="30"/>
      <c r="Z266" s="30"/>
      <c r="AA266" s="30"/>
      <c r="AB266" s="30"/>
      <c r="AC266" s="30"/>
      <c r="AD266" s="30"/>
      <c r="AE266" s="30"/>
      <c r="AR266" s="199" t="s">
        <v>151</v>
      </c>
      <c r="AT266" s="199" t="s">
        <v>147</v>
      </c>
      <c r="AU266" s="199" t="s">
        <v>87</v>
      </c>
      <c r="AY266" s="16" t="s">
        <v>130</v>
      </c>
      <c r="BE266" s="200">
        <f>IF(O266="základní",K266,0)</f>
        <v>0</v>
      </c>
      <c r="BF266" s="200">
        <f>IF(O266="snížená",K266,0)</f>
        <v>0</v>
      </c>
      <c r="BG266" s="200">
        <f>IF(O266="zákl. přenesená",K266,0)</f>
        <v>0</v>
      </c>
      <c r="BH266" s="200">
        <f>IF(O266="sníž. přenesená",K266,0)</f>
        <v>0</v>
      </c>
      <c r="BI266" s="200">
        <f>IF(O266="nulová",K266,0)</f>
        <v>0</v>
      </c>
      <c r="BJ266" s="16" t="s">
        <v>85</v>
      </c>
      <c r="BK266" s="200">
        <f>ROUND(P266*H266,2)</f>
        <v>0</v>
      </c>
      <c r="BL266" s="16" t="s">
        <v>136</v>
      </c>
      <c r="BM266" s="199" t="s">
        <v>408</v>
      </c>
    </row>
    <row r="267" spans="1:65" s="2" customFormat="1" ht="11.25">
      <c r="A267" s="30"/>
      <c r="B267" s="31"/>
      <c r="C267" s="32"/>
      <c r="D267" s="201" t="s">
        <v>138</v>
      </c>
      <c r="E267" s="32"/>
      <c r="F267" s="202" t="s">
        <v>409</v>
      </c>
      <c r="G267" s="32"/>
      <c r="H267" s="32"/>
      <c r="I267" s="32"/>
      <c r="J267" s="32"/>
      <c r="K267" s="32"/>
      <c r="L267" s="32"/>
      <c r="M267" s="35"/>
      <c r="N267" s="203"/>
      <c r="O267" s="204"/>
      <c r="P267" s="67"/>
      <c r="Q267" s="67"/>
      <c r="R267" s="67"/>
      <c r="S267" s="67"/>
      <c r="T267" s="67"/>
      <c r="U267" s="67"/>
      <c r="V267" s="67"/>
      <c r="W267" s="67"/>
      <c r="X267" s="68"/>
      <c r="Y267" s="30"/>
      <c r="Z267" s="30"/>
      <c r="AA267" s="30"/>
      <c r="AB267" s="30"/>
      <c r="AC267" s="30"/>
      <c r="AD267" s="30"/>
      <c r="AE267" s="30"/>
      <c r="AT267" s="16" t="s">
        <v>138</v>
      </c>
      <c r="AU267" s="16" t="s">
        <v>87</v>
      </c>
    </row>
    <row r="268" spans="1:65" s="13" customFormat="1" ht="11.25">
      <c r="B268" s="215"/>
      <c r="C268" s="216"/>
      <c r="D268" s="201" t="s">
        <v>154</v>
      </c>
      <c r="E268" s="217" t="s">
        <v>1</v>
      </c>
      <c r="F268" s="218" t="s">
        <v>410</v>
      </c>
      <c r="G268" s="216"/>
      <c r="H268" s="219">
        <v>13.5</v>
      </c>
      <c r="I268" s="216"/>
      <c r="J268" s="216"/>
      <c r="K268" s="216"/>
      <c r="L268" s="216"/>
      <c r="M268" s="220"/>
      <c r="N268" s="221"/>
      <c r="O268" s="222"/>
      <c r="P268" s="222"/>
      <c r="Q268" s="222"/>
      <c r="R268" s="222"/>
      <c r="S268" s="222"/>
      <c r="T268" s="222"/>
      <c r="U268" s="222"/>
      <c r="V268" s="222"/>
      <c r="W268" s="222"/>
      <c r="X268" s="223"/>
      <c r="AT268" s="224" t="s">
        <v>154</v>
      </c>
      <c r="AU268" s="224" t="s">
        <v>87</v>
      </c>
      <c r="AV268" s="13" t="s">
        <v>87</v>
      </c>
      <c r="AW268" s="13" t="s">
        <v>5</v>
      </c>
      <c r="AX268" s="13" t="s">
        <v>85</v>
      </c>
      <c r="AY268" s="224" t="s">
        <v>130</v>
      </c>
    </row>
    <row r="269" spans="1:65" s="2" customFormat="1" ht="21.75" customHeight="1">
      <c r="A269" s="30"/>
      <c r="B269" s="31"/>
      <c r="C269" s="187" t="s">
        <v>411</v>
      </c>
      <c r="D269" s="187" t="s">
        <v>132</v>
      </c>
      <c r="E269" s="188" t="s">
        <v>412</v>
      </c>
      <c r="F269" s="189" t="s">
        <v>413</v>
      </c>
      <c r="G269" s="190" t="s">
        <v>135</v>
      </c>
      <c r="H269" s="191">
        <v>34.4</v>
      </c>
      <c r="I269" s="192">
        <v>0</v>
      </c>
      <c r="J269" s="192"/>
      <c r="K269" s="192">
        <f>ROUND(P269*H269,2)</f>
        <v>0</v>
      </c>
      <c r="L269" s="193"/>
      <c r="M269" s="35"/>
      <c r="N269" s="194" t="s">
        <v>1</v>
      </c>
      <c r="O269" s="195" t="s">
        <v>41</v>
      </c>
      <c r="P269" s="196">
        <f>I269+J269</f>
        <v>0</v>
      </c>
      <c r="Q269" s="196">
        <f>ROUND(I269*H269,2)</f>
        <v>0</v>
      </c>
      <c r="R269" s="196">
        <f>ROUND(J269*H269,2)</f>
        <v>0</v>
      </c>
      <c r="S269" s="197">
        <v>0.113</v>
      </c>
      <c r="T269" s="197">
        <f>S269*H269</f>
        <v>3.8872</v>
      </c>
      <c r="U269" s="197">
        <v>0</v>
      </c>
      <c r="V269" s="197">
        <f>U269*H269</f>
        <v>0</v>
      </c>
      <c r="W269" s="197">
        <v>0</v>
      </c>
      <c r="X269" s="198">
        <f>W269*H269</f>
        <v>0</v>
      </c>
      <c r="Y269" s="30"/>
      <c r="Z269" s="30"/>
      <c r="AA269" s="30"/>
      <c r="AB269" s="30"/>
      <c r="AC269" s="30"/>
      <c r="AD269" s="30"/>
      <c r="AE269" s="30"/>
      <c r="AR269" s="199" t="s">
        <v>136</v>
      </c>
      <c r="AT269" s="199" t="s">
        <v>132</v>
      </c>
      <c r="AU269" s="199" t="s">
        <v>87</v>
      </c>
      <c r="AY269" s="16" t="s">
        <v>130</v>
      </c>
      <c r="BE269" s="200">
        <f>IF(O269="základní",K269,0)</f>
        <v>0</v>
      </c>
      <c r="BF269" s="200">
        <f>IF(O269="snížená",K269,0)</f>
        <v>0</v>
      </c>
      <c r="BG269" s="200">
        <f>IF(O269="zákl. přenesená",K269,0)</f>
        <v>0</v>
      </c>
      <c r="BH269" s="200">
        <f>IF(O269="sníž. přenesená",K269,0)</f>
        <v>0</v>
      </c>
      <c r="BI269" s="200">
        <f>IF(O269="nulová",K269,0)</f>
        <v>0</v>
      </c>
      <c r="BJ269" s="16" t="s">
        <v>85</v>
      </c>
      <c r="BK269" s="200">
        <f>ROUND(P269*H269,2)</f>
        <v>0</v>
      </c>
      <c r="BL269" s="16" t="s">
        <v>136</v>
      </c>
      <c r="BM269" s="199" t="s">
        <v>414</v>
      </c>
    </row>
    <row r="270" spans="1:65" s="2" customFormat="1" ht="19.5">
      <c r="A270" s="30"/>
      <c r="B270" s="31"/>
      <c r="C270" s="32"/>
      <c r="D270" s="201" t="s">
        <v>138</v>
      </c>
      <c r="E270" s="32"/>
      <c r="F270" s="202" t="s">
        <v>415</v>
      </c>
      <c r="G270" s="32"/>
      <c r="H270" s="32"/>
      <c r="I270" s="32"/>
      <c r="J270" s="32"/>
      <c r="K270" s="32"/>
      <c r="L270" s="32"/>
      <c r="M270" s="35"/>
      <c r="N270" s="203"/>
      <c r="O270" s="204"/>
      <c r="P270" s="67"/>
      <c r="Q270" s="67"/>
      <c r="R270" s="67"/>
      <c r="S270" s="67"/>
      <c r="T270" s="67"/>
      <c r="U270" s="67"/>
      <c r="V270" s="67"/>
      <c r="W270" s="67"/>
      <c r="X270" s="68"/>
      <c r="Y270" s="30"/>
      <c r="Z270" s="30"/>
      <c r="AA270" s="30"/>
      <c r="AB270" s="30"/>
      <c r="AC270" s="30"/>
      <c r="AD270" s="30"/>
      <c r="AE270" s="30"/>
      <c r="AT270" s="16" t="s">
        <v>138</v>
      </c>
      <c r="AU270" s="16" t="s">
        <v>87</v>
      </c>
    </row>
    <row r="271" spans="1:65" s="2" customFormat="1" ht="19.5">
      <c r="A271" s="30"/>
      <c r="B271" s="31"/>
      <c r="C271" s="32"/>
      <c r="D271" s="201" t="s">
        <v>140</v>
      </c>
      <c r="E271" s="32"/>
      <c r="F271" s="205" t="s">
        <v>416</v>
      </c>
      <c r="G271" s="32"/>
      <c r="H271" s="32"/>
      <c r="I271" s="32"/>
      <c r="J271" s="32"/>
      <c r="K271" s="32"/>
      <c r="L271" s="32"/>
      <c r="M271" s="35"/>
      <c r="N271" s="203"/>
      <c r="O271" s="204"/>
      <c r="P271" s="67"/>
      <c r="Q271" s="67"/>
      <c r="R271" s="67"/>
      <c r="S271" s="67"/>
      <c r="T271" s="67"/>
      <c r="U271" s="67"/>
      <c r="V271" s="67"/>
      <c r="W271" s="67"/>
      <c r="X271" s="68"/>
      <c r="Y271" s="30"/>
      <c r="Z271" s="30"/>
      <c r="AA271" s="30"/>
      <c r="AB271" s="30"/>
      <c r="AC271" s="30"/>
      <c r="AD271" s="30"/>
      <c r="AE271" s="30"/>
      <c r="AT271" s="16" t="s">
        <v>140</v>
      </c>
      <c r="AU271" s="16" t="s">
        <v>87</v>
      </c>
    </row>
    <row r="272" spans="1:65" s="13" customFormat="1" ht="11.25">
      <c r="B272" s="215"/>
      <c r="C272" s="216"/>
      <c r="D272" s="201" t="s">
        <v>154</v>
      </c>
      <c r="E272" s="217" t="s">
        <v>1</v>
      </c>
      <c r="F272" s="218" t="s">
        <v>417</v>
      </c>
      <c r="G272" s="216"/>
      <c r="H272" s="219">
        <v>34.4</v>
      </c>
      <c r="I272" s="216"/>
      <c r="J272" s="216"/>
      <c r="K272" s="216"/>
      <c r="L272" s="216"/>
      <c r="M272" s="220"/>
      <c r="N272" s="221"/>
      <c r="O272" s="222"/>
      <c r="P272" s="222"/>
      <c r="Q272" s="222"/>
      <c r="R272" s="222"/>
      <c r="S272" s="222"/>
      <c r="T272" s="222"/>
      <c r="U272" s="222"/>
      <c r="V272" s="222"/>
      <c r="W272" s="222"/>
      <c r="X272" s="223"/>
      <c r="AT272" s="224" t="s">
        <v>154</v>
      </c>
      <c r="AU272" s="224" t="s">
        <v>87</v>
      </c>
      <c r="AV272" s="13" t="s">
        <v>87</v>
      </c>
      <c r="AW272" s="13" t="s">
        <v>5</v>
      </c>
      <c r="AX272" s="13" t="s">
        <v>85</v>
      </c>
      <c r="AY272" s="224" t="s">
        <v>130</v>
      </c>
    </row>
    <row r="273" spans="1:65" s="2" customFormat="1" ht="16.5" customHeight="1">
      <c r="A273" s="30"/>
      <c r="B273" s="31"/>
      <c r="C273" s="206" t="s">
        <v>418</v>
      </c>
      <c r="D273" s="206" t="s">
        <v>147</v>
      </c>
      <c r="E273" s="207" t="s">
        <v>419</v>
      </c>
      <c r="F273" s="208" t="s">
        <v>420</v>
      </c>
      <c r="G273" s="209" t="s">
        <v>168</v>
      </c>
      <c r="H273" s="210">
        <v>2.7519999999999998</v>
      </c>
      <c r="I273" s="211"/>
      <c r="J273" s="212"/>
      <c r="K273" s="211">
        <f>ROUND(P273*H273,2)</f>
        <v>0</v>
      </c>
      <c r="L273" s="212"/>
      <c r="M273" s="213"/>
      <c r="N273" s="214" t="s">
        <v>1</v>
      </c>
      <c r="O273" s="195" t="s">
        <v>41</v>
      </c>
      <c r="P273" s="196">
        <f>I273+J273</f>
        <v>0</v>
      </c>
      <c r="Q273" s="196">
        <f>ROUND(I273*H273,2)</f>
        <v>0</v>
      </c>
      <c r="R273" s="196">
        <f>ROUND(J273*H273,2)</f>
        <v>0</v>
      </c>
      <c r="S273" s="197">
        <v>0</v>
      </c>
      <c r="T273" s="197">
        <f>S273*H273</f>
        <v>0</v>
      </c>
      <c r="U273" s="197">
        <v>0.33</v>
      </c>
      <c r="V273" s="197">
        <f>U273*H273</f>
        <v>0.90815999999999997</v>
      </c>
      <c r="W273" s="197">
        <v>0</v>
      </c>
      <c r="X273" s="198">
        <f>W273*H273</f>
        <v>0</v>
      </c>
      <c r="Y273" s="30"/>
      <c r="Z273" s="30"/>
      <c r="AA273" s="30"/>
      <c r="AB273" s="30"/>
      <c r="AC273" s="30"/>
      <c r="AD273" s="30"/>
      <c r="AE273" s="30"/>
      <c r="AR273" s="199" t="s">
        <v>151</v>
      </c>
      <c r="AT273" s="199" t="s">
        <v>147</v>
      </c>
      <c r="AU273" s="199" t="s">
        <v>87</v>
      </c>
      <c r="AY273" s="16" t="s">
        <v>130</v>
      </c>
      <c r="BE273" s="200">
        <f>IF(O273="základní",K273,0)</f>
        <v>0</v>
      </c>
      <c r="BF273" s="200">
        <f>IF(O273="snížená",K273,0)</f>
        <v>0</v>
      </c>
      <c r="BG273" s="200">
        <f>IF(O273="zákl. přenesená",K273,0)</f>
        <v>0</v>
      </c>
      <c r="BH273" s="200">
        <f>IF(O273="sníž. přenesená",K273,0)</f>
        <v>0</v>
      </c>
      <c r="BI273" s="200">
        <f>IF(O273="nulová",K273,0)</f>
        <v>0</v>
      </c>
      <c r="BJ273" s="16" t="s">
        <v>85</v>
      </c>
      <c r="BK273" s="200">
        <f>ROUND(P273*H273,2)</f>
        <v>0</v>
      </c>
      <c r="BL273" s="16" t="s">
        <v>136</v>
      </c>
      <c r="BM273" s="199" t="s">
        <v>421</v>
      </c>
    </row>
    <row r="274" spans="1:65" s="2" customFormat="1" ht="11.25">
      <c r="A274" s="30"/>
      <c r="B274" s="31"/>
      <c r="C274" s="32"/>
      <c r="D274" s="201" t="s">
        <v>138</v>
      </c>
      <c r="E274" s="32"/>
      <c r="F274" s="202" t="s">
        <v>420</v>
      </c>
      <c r="G274" s="32"/>
      <c r="H274" s="32"/>
      <c r="I274" s="32"/>
      <c r="J274" s="32"/>
      <c r="K274" s="32"/>
      <c r="L274" s="32"/>
      <c r="M274" s="35"/>
      <c r="N274" s="203"/>
      <c r="O274" s="204"/>
      <c r="P274" s="67"/>
      <c r="Q274" s="67"/>
      <c r="R274" s="67"/>
      <c r="S274" s="67"/>
      <c r="T274" s="67"/>
      <c r="U274" s="67"/>
      <c r="V274" s="67"/>
      <c r="W274" s="67"/>
      <c r="X274" s="68"/>
      <c r="Y274" s="30"/>
      <c r="Z274" s="30"/>
      <c r="AA274" s="30"/>
      <c r="AB274" s="30"/>
      <c r="AC274" s="30"/>
      <c r="AD274" s="30"/>
      <c r="AE274" s="30"/>
      <c r="AT274" s="16" t="s">
        <v>138</v>
      </c>
      <c r="AU274" s="16" t="s">
        <v>87</v>
      </c>
    </row>
    <row r="275" spans="1:65" s="13" customFormat="1" ht="11.25">
      <c r="B275" s="215"/>
      <c r="C275" s="216"/>
      <c r="D275" s="201" t="s">
        <v>154</v>
      </c>
      <c r="E275" s="217" t="s">
        <v>1</v>
      </c>
      <c r="F275" s="218" t="s">
        <v>422</v>
      </c>
      <c r="G275" s="216"/>
      <c r="H275" s="219">
        <v>2.7519999999999998</v>
      </c>
      <c r="I275" s="216"/>
      <c r="J275" s="216"/>
      <c r="K275" s="216"/>
      <c r="L275" s="216"/>
      <c r="M275" s="220"/>
      <c r="N275" s="221"/>
      <c r="O275" s="222"/>
      <c r="P275" s="222"/>
      <c r="Q275" s="222"/>
      <c r="R275" s="222"/>
      <c r="S275" s="222"/>
      <c r="T275" s="222"/>
      <c r="U275" s="222"/>
      <c r="V275" s="222"/>
      <c r="W275" s="222"/>
      <c r="X275" s="223"/>
      <c r="AT275" s="224" t="s">
        <v>154</v>
      </c>
      <c r="AU275" s="224" t="s">
        <v>87</v>
      </c>
      <c r="AV275" s="13" t="s">
        <v>87</v>
      </c>
      <c r="AW275" s="13" t="s">
        <v>5</v>
      </c>
      <c r="AX275" s="13" t="s">
        <v>85</v>
      </c>
      <c r="AY275" s="224" t="s">
        <v>130</v>
      </c>
    </row>
    <row r="276" spans="1:65" s="2" customFormat="1" ht="16.5" customHeight="1">
      <c r="A276" s="30"/>
      <c r="B276" s="31"/>
      <c r="C276" s="187" t="s">
        <v>423</v>
      </c>
      <c r="D276" s="187" t="s">
        <v>132</v>
      </c>
      <c r="E276" s="188" t="s">
        <v>424</v>
      </c>
      <c r="F276" s="189" t="s">
        <v>425</v>
      </c>
      <c r="G276" s="190" t="s">
        <v>168</v>
      </c>
      <c r="H276" s="191">
        <v>10.8</v>
      </c>
      <c r="I276" s="192"/>
      <c r="J276" s="192"/>
      <c r="K276" s="192">
        <f>ROUND(P276*H276,2)</f>
        <v>0</v>
      </c>
      <c r="L276" s="193"/>
      <c r="M276" s="35"/>
      <c r="N276" s="194" t="s">
        <v>1</v>
      </c>
      <c r="O276" s="195" t="s">
        <v>41</v>
      </c>
      <c r="P276" s="196">
        <f>I276+J276</f>
        <v>0</v>
      </c>
      <c r="Q276" s="196">
        <f>ROUND(I276*H276,2)</f>
        <v>0</v>
      </c>
      <c r="R276" s="196">
        <f>ROUND(J276*H276,2)</f>
        <v>0</v>
      </c>
      <c r="S276" s="197">
        <v>1.196</v>
      </c>
      <c r="T276" s="197">
        <f>S276*H276</f>
        <v>12.9168</v>
      </c>
      <c r="U276" s="197">
        <v>0</v>
      </c>
      <c r="V276" s="197">
        <f>U276*H276</f>
        <v>0</v>
      </c>
      <c r="W276" s="197">
        <v>0</v>
      </c>
      <c r="X276" s="198">
        <f>W276*H276</f>
        <v>0</v>
      </c>
      <c r="Y276" s="30"/>
      <c r="Z276" s="30"/>
      <c r="AA276" s="30"/>
      <c r="AB276" s="30"/>
      <c r="AC276" s="30"/>
      <c r="AD276" s="30"/>
      <c r="AE276" s="30"/>
      <c r="AR276" s="199" t="s">
        <v>136</v>
      </c>
      <c r="AT276" s="199" t="s">
        <v>132</v>
      </c>
      <c r="AU276" s="199" t="s">
        <v>87</v>
      </c>
      <c r="AY276" s="16" t="s">
        <v>130</v>
      </c>
      <c r="BE276" s="200">
        <f>IF(O276="základní",K276,0)</f>
        <v>0</v>
      </c>
      <c r="BF276" s="200">
        <f>IF(O276="snížená",K276,0)</f>
        <v>0</v>
      </c>
      <c r="BG276" s="200">
        <f>IF(O276="zákl. přenesená",K276,0)</f>
        <v>0</v>
      </c>
      <c r="BH276" s="200">
        <f>IF(O276="sníž. přenesená",K276,0)</f>
        <v>0</v>
      </c>
      <c r="BI276" s="200">
        <f>IF(O276="nulová",K276,0)</f>
        <v>0</v>
      </c>
      <c r="BJ276" s="16" t="s">
        <v>85</v>
      </c>
      <c r="BK276" s="200">
        <f>ROUND(P276*H276,2)</f>
        <v>0</v>
      </c>
      <c r="BL276" s="16" t="s">
        <v>136</v>
      </c>
      <c r="BM276" s="199" t="s">
        <v>426</v>
      </c>
    </row>
    <row r="277" spans="1:65" s="2" customFormat="1" ht="11.25">
      <c r="A277" s="30"/>
      <c r="B277" s="31"/>
      <c r="C277" s="32"/>
      <c r="D277" s="201" t="s">
        <v>138</v>
      </c>
      <c r="E277" s="32"/>
      <c r="F277" s="202" t="s">
        <v>427</v>
      </c>
      <c r="G277" s="32"/>
      <c r="H277" s="32"/>
      <c r="I277" s="32"/>
      <c r="J277" s="32"/>
      <c r="K277" s="32"/>
      <c r="L277" s="32"/>
      <c r="M277" s="35"/>
      <c r="N277" s="203"/>
      <c r="O277" s="204"/>
      <c r="P277" s="67"/>
      <c r="Q277" s="67"/>
      <c r="R277" s="67"/>
      <c r="S277" s="67"/>
      <c r="T277" s="67"/>
      <c r="U277" s="67"/>
      <c r="V277" s="67"/>
      <c r="W277" s="67"/>
      <c r="X277" s="68"/>
      <c r="Y277" s="30"/>
      <c r="Z277" s="30"/>
      <c r="AA277" s="30"/>
      <c r="AB277" s="30"/>
      <c r="AC277" s="30"/>
      <c r="AD277" s="30"/>
      <c r="AE277" s="30"/>
      <c r="AT277" s="16" t="s">
        <v>138</v>
      </c>
      <c r="AU277" s="16" t="s">
        <v>87</v>
      </c>
    </row>
    <row r="278" spans="1:65" s="13" customFormat="1" ht="11.25">
      <c r="B278" s="215"/>
      <c r="C278" s="216"/>
      <c r="D278" s="201" t="s">
        <v>154</v>
      </c>
      <c r="E278" s="217" t="s">
        <v>1</v>
      </c>
      <c r="F278" s="218" t="s">
        <v>428</v>
      </c>
      <c r="G278" s="216"/>
      <c r="H278" s="219">
        <v>10.8</v>
      </c>
      <c r="I278" s="216"/>
      <c r="J278" s="216"/>
      <c r="K278" s="216"/>
      <c r="L278" s="216"/>
      <c r="M278" s="220"/>
      <c r="N278" s="221"/>
      <c r="O278" s="222"/>
      <c r="P278" s="222"/>
      <c r="Q278" s="222"/>
      <c r="R278" s="222"/>
      <c r="S278" s="222"/>
      <c r="T278" s="222"/>
      <c r="U278" s="222"/>
      <c r="V278" s="222"/>
      <c r="W278" s="222"/>
      <c r="X278" s="223"/>
      <c r="AT278" s="224" t="s">
        <v>154</v>
      </c>
      <c r="AU278" s="224" t="s">
        <v>87</v>
      </c>
      <c r="AV278" s="13" t="s">
        <v>87</v>
      </c>
      <c r="AW278" s="13" t="s">
        <v>5</v>
      </c>
      <c r="AX278" s="13" t="s">
        <v>85</v>
      </c>
      <c r="AY278" s="224" t="s">
        <v>130</v>
      </c>
    </row>
    <row r="279" spans="1:65" s="2" customFormat="1" ht="16.5" customHeight="1">
      <c r="A279" s="30"/>
      <c r="B279" s="31"/>
      <c r="C279" s="187" t="s">
        <v>429</v>
      </c>
      <c r="D279" s="187" t="s">
        <v>132</v>
      </c>
      <c r="E279" s="188" t="s">
        <v>430</v>
      </c>
      <c r="F279" s="189" t="s">
        <v>431</v>
      </c>
      <c r="G279" s="190" t="s">
        <v>168</v>
      </c>
      <c r="H279" s="191">
        <v>6.4</v>
      </c>
      <c r="I279" s="192"/>
      <c r="J279" s="192"/>
      <c r="K279" s="192">
        <f>ROUND(P279*H279,2)</f>
        <v>0</v>
      </c>
      <c r="L279" s="193"/>
      <c r="M279" s="35"/>
      <c r="N279" s="194" t="s">
        <v>1</v>
      </c>
      <c r="O279" s="195" t="s">
        <v>41</v>
      </c>
      <c r="P279" s="196">
        <f>I279+J279</f>
        <v>0</v>
      </c>
      <c r="Q279" s="196">
        <f>ROUND(I279*H279,2)</f>
        <v>0</v>
      </c>
      <c r="R279" s="196">
        <f>ROUND(J279*H279,2)</f>
        <v>0</v>
      </c>
      <c r="S279" s="197">
        <v>0.26100000000000001</v>
      </c>
      <c r="T279" s="197">
        <f>S279*H279</f>
        <v>1.6704000000000001</v>
      </c>
      <c r="U279" s="197">
        <v>0</v>
      </c>
      <c r="V279" s="197">
        <f>U279*H279</f>
        <v>0</v>
      </c>
      <c r="W279" s="197">
        <v>0</v>
      </c>
      <c r="X279" s="198">
        <f>W279*H279</f>
        <v>0</v>
      </c>
      <c r="Y279" s="30"/>
      <c r="Z279" s="30"/>
      <c r="AA279" s="30"/>
      <c r="AB279" s="30"/>
      <c r="AC279" s="30"/>
      <c r="AD279" s="30"/>
      <c r="AE279" s="30"/>
      <c r="AR279" s="199" t="s">
        <v>136</v>
      </c>
      <c r="AT279" s="199" t="s">
        <v>132</v>
      </c>
      <c r="AU279" s="199" t="s">
        <v>87</v>
      </c>
      <c r="AY279" s="16" t="s">
        <v>130</v>
      </c>
      <c r="BE279" s="200">
        <f>IF(O279="základní",K279,0)</f>
        <v>0</v>
      </c>
      <c r="BF279" s="200">
        <f>IF(O279="snížená",K279,0)</f>
        <v>0</v>
      </c>
      <c r="BG279" s="200">
        <f>IF(O279="zákl. přenesená",K279,0)</f>
        <v>0</v>
      </c>
      <c r="BH279" s="200">
        <f>IF(O279="sníž. přenesená",K279,0)</f>
        <v>0</v>
      </c>
      <c r="BI279" s="200">
        <f>IF(O279="nulová",K279,0)</f>
        <v>0</v>
      </c>
      <c r="BJ279" s="16" t="s">
        <v>85</v>
      </c>
      <c r="BK279" s="200">
        <f>ROUND(P279*H279,2)</f>
        <v>0</v>
      </c>
      <c r="BL279" s="16" t="s">
        <v>136</v>
      </c>
      <c r="BM279" s="199" t="s">
        <v>432</v>
      </c>
    </row>
    <row r="280" spans="1:65" s="2" customFormat="1" ht="11.25">
      <c r="A280" s="30"/>
      <c r="B280" s="31"/>
      <c r="C280" s="32"/>
      <c r="D280" s="201" t="s">
        <v>138</v>
      </c>
      <c r="E280" s="32"/>
      <c r="F280" s="202" t="s">
        <v>433</v>
      </c>
      <c r="G280" s="32"/>
      <c r="H280" s="32"/>
      <c r="I280" s="32"/>
      <c r="J280" s="32"/>
      <c r="K280" s="32"/>
      <c r="L280" s="32"/>
      <c r="M280" s="35"/>
      <c r="N280" s="203"/>
      <c r="O280" s="204"/>
      <c r="P280" s="67"/>
      <c r="Q280" s="67"/>
      <c r="R280" s="67"/>
      <c r="S280" s="67"/>
      <c r="T280" s="67"/>
      <c r="U280" s="67"/>
      <c r="V280" s="67"/>
      <c r="W280" s="67"/>
      <c r="X280" s="68"/>
      <c r="Y280" s="30"/>
      <c r="Z280" s="30"/>
      <c r="AA280" s="30"/>
      <c r="AB280" s="30"/>
      <c r="AC280" s="30"/>
      <c r="AD280" s="30"/>
      <c r="AE280" s="30"/>
      <c r="AT280" s="16" t="s">
        <v>138</v>
      </c>
      <c r="AU280" s="16" t="s">
        <v>87</v>
      </c>
    </row>
    <row r="281" spans="1:65" s="13" customFormat="1" ht="11.25">
      <c r="B281" s="215"/>
      <c r="C281" s="216"/>
      <c r="D281" s="201" t="s">
        <v>154</v>
      </c>
      <c r="E281" s="217" t="s">
        <v>1</v>
      </c>
      <c r="F281" s="218" t="s">
        <v>434</v>
      </c>
      <c r="G281" s="216"/>
      <c r="H281" s="219">
        <v>6.4</v>
      </c>
      <c r="I281" s="216"/>
      <c r="J281" s="216"/>
      <c r="K281" s="216"/>
      <c r="L281" s="216"/>
      <c r="M281" s="220"/>
      <c r="N281" s="221"/>
      <c r="O281" s="222"/>
      <c r="P281" s="222"/>
      <c r="Q281" s="222"/>
      <c r="R281" s="222"/>
      <c r="S281" s="222"/>
      <c r="T281" s="222"/>
      <c r="U281" s="222"/>
      <c r="V281" s="222"/>
      <c r="W281" s="222"/>
      <c r="X281" s="223"/>
      <c r="AT281" s="224" t="s">
        <v>154</v>
      </c>
      <c r="AU281" s="224" t="s">
        <v>87</v>
      </c>
      <c r="AV281" s="13" t="s">
        <v>87</v>
      </c>
      <c r="AW281" s="13" t="s">
        <v>5</v>
      </c>
      <c r="AX281" s="13" t="s">
        <v>85</v>
      </c>
      <c r="AY281" s="224" t="s">
        <v>130</v>
      </c>
    </row>
    <row r="282" spans="1:65" s="2" customFormat="1" ht="16.5" customHeight="1">
      <c r="A282" s="30"/>
      <c r="B282" s="31"/>
      <c r="C282" s="206" t="s">
        <v>435</v>
      </c>
      <c r="D282" s="206" t="s">
        <v>147</v>
      </c>
      <c r="E282" s="207" t="s">
        <v>436</v>
      </c>
      <c r="F282" s="208" t="s">
        <v>437</v>
      </c>
      <c r="G282" s="209" t="s">
        <v>168</v>
      </c>
      <c r="H282" s="210">
        <v>17.2</v>
      </c>
      <c r="I282" s="211"/>
      <c r="J282" s="212"/>
      <c r="K282" s="211">
        <f>ROUND(P282*H282,2)</f>
        <v>0</v>
      </c>
      <c r="L282" s="212"/>
      <c r="M282" s="213"/>
      <c r="N282" s="214" t="s">
        <v>1</v>
      </c>
      <c r="O282" s="195" t="s">
        <v>41</v>
      </c>
      <c r="P282" s="196">
        <f>I282+J282</f>
        <v>0</v>
      </c>
      <c r="Q282" s="196">
        <f>ROUND(I282*H282,2)</f>
        <v>0</v>
      </c>
      <c r="R282" s="196">
        <f>ROUND(J282*H282,2)</f>
        <v>0</v>
      </c>
      <c r="S282" s="197">
        <v>0</v>
      </c>
      <c r="T282" s="197">
        <f>S282*H282</f>
        <v>0</v>
      </c>
      <c r="U282" s="197">
        <v>0</v>
      </c>
      <c r="V282" s="197">
        <f>U282*H282</f>
        <v>0</v>
      </c>
      <c r="W282" s="197">
        <v>0</v>
      </c>
      <c r="X282" s="198">
        <f>W282*H282</f>
        <v>0</v>
      </c>
      <c r="Y282" s="30"/>
      <c r="Z282" s="30"/>
      <c r="AA282" s="30"/>
      <c r="AB282" s="30"/>
      <c r="AC282" s="30"/>
      <c r="AD282" s="30"/>
      <c r="AE282" s="30"/>
      <c r="AR282" s="199" t="s">
        <v>151</v>
      </c>
      <c r="AT282" s="199" t="s">
        <v>147</v>
      </c>
      <c r="AU282" s="199" t="s">
        <v>87</v>
      </c>
      <c r="AY282" s="16" t="s">
        <v>130</v>
      </c>
      <c r="BE282" s="200">
        <f>IF(O282="základní",K282,0)</f>
        <v>0</v>
      </c>
      <c r="BF282" s="200">
        <f>IF(O282="snížená",K282,0)</f>
        <v>0</v>
      </c>
      <c r="BG282" s="200">
        <f>IF(O282="zákl. přenesená",K282,0)</f>
        <v>0</v>
      </c>
      <c r="BH282" s="200">
        <f>IF(O282="sníž. přenesená",K282,0)</f>
        <v>0</v>
      </c>
      <c r="BI282" s="200">
        <f>IF(O282="nulová",K282,0)</f>
        <v>0</v>
      </c>
      <c r="BJ282" s="16" t="s">
        <v>85</v>
      </c>
      <c r="BK282" s="200">
        <f>ROUND(P282*H282,2)</f>
        <v>0</v>
      </c>
      <c r="BL282" s="16" t="s">
        <v>136</v>
      </c>
      <c r="BM282" s="199" t="s">
        <v>438</v>
      </c>
    </row>
    <row r="283" spans="1:65" s="2" customFormat="1" ht="11.25">
      <c r="A283" s="30"/>
      <c r="B283" s="31"/>
      <c r="C283" s="32"/>
      <c r="D283" s="201" t="s">
        <v>138</v>
      </c>
      <c r="E283" s="32"/>
      <c r="F283" s="202" t="s">
        <v>437</v>
      </c>
      <c r="G283" s="32"/>
      <c r="H283" s="32"/>
      <c r="I283" s="32"/>
      <c r="J283" s="32"/>
      <c r="K283" s="32"/>
      <c r="L283" s="32"/>
      <c r="M283" s="35"/>
      <c r="N283" s="203"/>
      <c r="O283" s="204"/>
      <c r="P283" s="67"/>
      <c r="Q283" s="67"/>
      <c r="R283" s="67"/>
      <c r="S283" s="67"/>
      <c r="T283" s="67"/>
      <c r="U283" s="67"/>
      <c r="V283" s="67"/>
      <c r="W283" s="67"/>
      <c r="X283" s="68"/>
      <c r="Y283" s="30"/>
      <c r="Z283" s="30"/>
      <c r="AA283" s="30"/>
      <c r="AB283" s="30"/>
      <c r="AC283" s="30"/>
      <c r="AD283" s="30"/>
      <c r="AE283" s="30"/>
      <c r="AT283" s="16" t="s">
        <v>138</v>
      </c>
      <c r="AU283" s="16" t="s">
        <v>87</v>
      </c>
    </row>
    <row r="284" spans="1:65" s="13" customFormat="1" ht="11.25">
      <c r="B284" s="215"/>
      <c r="C284" s="216"/>
      <c r="D284" s="201" t="s">
        <v>154</v>
      </c>
      <c r="E284" s="217" t="s">
        <v>1</v>
      </c>
      <c r="F284" s="218" t="s">
        <v>428</v>
      </c>
      <c r="G284" s="216"/>
      <c r="H284" s="219">
        <v>10.8</v>
      </c>
      <c r="I284" s="216"/>
      <c r="J284" s="216"/>
      <c r="K284" s="216"/>
      <c r="L284" s="216"/>
      <c r="M284" s="220"/>
      <c r="N284" s="221"/>
      <c r="O284" s="222"/>
      <c r="P284" s="222"/>
      <c r="Q284" s="222"/>
      <c r="R284" s="222"/>
      <c r="S284" s="222"/>
      <c r="T284" s="222"/>
      <c r="U284" s="222"/>
      <c r="V284" s="222"/>
      <c r="W284" s="222"/>
      <c r="X284" s="223"/>
      <c r="AT284" s="224" t="s">
        <v>154</v>
      </c>
      <c r="AU284" s="224" t="s">
        <v>87</v>
      </c>
      <c r="AV284" s="13" t="s">
        <v>87</v>
      </c>
      <c r="AW284" s="13" t="s">
        <v>5</v>
      </c>
      <c r="AX284" s="13" t="s">
        <v>78</v>
      </c>
      <c r="AY284" s="224" t="s">
        <v>130</v>
      </c>
    </row>
    <row r="285" spans="1:65" s="13" customFormat="1" ht="11.25">
      <c r="B285" s="215"/>
      <c r="C285" s="216"/>
      <c r="D285" s="201" t="s">
        <v>154</v>
      </c>
      <c r="E285" s="217" t="s">
        <v>1</v>
      </c>
      <c r="F285" s="218" t="s">
        <v>434</v>
      </c>
      <c r="G285" s="216"/>
      <c r="H285" s="219">
        <v>6.4</v>
      </c>
      <c r="I285" s="216"/>
      <c r="J285" s="216"/>
      <c r="K285" s="216"/>
      <c r="L285" s="216"/>
      <c r="M285" s="220"/>
      <c r="N285" s="221"/>
      <c r="O285" s="222"/>
      <c r="P285" s="222"/>
      <c r="Q285" s="222"/>
      <c r="R285" s="222"/>
      <c r="S285" s="222"/>
      <c r="T285" s="222"/>
      <c r="U285" s="222"/>
      <c r="V285" s="222"/>
      <c r="W285" s="222"/>
      <c r="X285" s="223"/>
      <c r="AT285" s="224" t="s">
        <v>154</v>
      </c>
      <c r="AU285" s="224" t="s">
        <v>87</v>
      </c>
      <c r="AV285" s="13" t="s">
        <v>87</v>
      </c>
      <c r="AW285" s="13" t="s">
        <v>5</v>
      </c>
      <c r="AX285" s="13" t="s">
        <v>78</v>
      </c>
      <c r="AY285" s="224" t="s">
        <v>130</v>
      </c>
    </row>
    <row r="286" spans="1:65" s="14" customFormat="1" ht="11.25">
      <c r="B286" s="225"/>
      <c r="C286" s="226"/>
      <c r="D286" s="201" t="s">
        <v>154</v>
      </c>
      <c r="E286" s="227" t="s">
        <v>1</v>
      </c>
      <c r="F286" s="228" t="s">
        <v>175</v>
      </c>
      <c r="G286" s="226"/>
      <c r="H286" s="229">
        <v>17.200000000000003</v>
      </c>
      <c r="I286" s="226"/>
      <c r="J286" s="226"/>
      <c r="K286" s="226"/>
      <c r="L286" s="226"/>
      <c r="M286" s="230"/>
      <c r="N286" s="231"/>
      <c r="O286" s="232"/>
      <c r="P286" s="232"/>
      <c r="Q286" s="232"/>
      <c r="R286" s="232"/>
      <c r="S286" s="232"/>
      <c r="T286" s="232"/>
      <c r="U286" s="232"/>
      <c r="V286" s="232"/>
      <c r="W286" s="232"/>
      <c r="X286" s="233"/>
      <c r="AT286" s="234" t="s">
        <v>154</v>
      </c>
      <c r="AU286" s="234" t="s">
        <v>87</v>
      </c>
      <c r="AV286" s="14" t="s">
        <v>136</v>
      </c>
      <c r="AW286" s="14" t="s">
        <v>5</v>
      </c>
      <c r="AX286" s="14" t="s">
        <v>85</v>
      </c>
      <c r="AY286" s="234" t="s">
        <v>130</v>
      </c>
    </row>
    <row r="287" spans="1:65" s="2" customFormat="1" ht="21.75" customHeight="1">
      <c r="A287" s="30"/>
      <c r="B287" s="31"/>
      <c r="C287" s="187" t="s">
        <v>439</v>
      </c>
      <c r="D287" s="187" t="s">
        <v>132</v>
      </c>
      <c r="E287" s="188" t="s">
        <v>440</v>
      </c>
      <c r="F287" s="189" t="s">
        <v>441</v>
      </c>
      <c r="G287" s="190" t="s">
        <v>135</v>
      </c>
      <c r="H287" s="191">
        <v>36</v>
      </c>
      <c r="I287" s="192">
        <v>0</v>
      </c>
      <c r="J287" s="192"/>
      <c r="K287" s="192">
        <f>ROUND(P287*H287,2)</f>
        <v>0</v>
      </c>
      <c r="L287" s="193"/>
      <c r="M287" s="35"/>
      <c r="N287" s="194" t="s">
        <v>1</v>
      </c>
      <c r="O287" s="195" t="s">
        <v>41</v>
      </c>
      <c r="P287" s="196">
        <f>I287+J287</f>
        <v>0</v>
      </c>
      <c r="Q287" s="196">
        <f>ROUND(I287*H287,2)</f>
        <v>0</v>
      </c>
      <c r="R287" s="196">
        <f>ROUND(J287*H287,2)</f>
        <v>0</v>
      </c>
      <c r="S287" s="197">
        <v>0.112</v>
      </c>
      <c r="T287" s="197">
        <f>S287*H287</f>
        <v>4.032</v>
      </c>
      <c r="U287" s="197">
        <v>0</v>
      </c>
      <c r="V287" s="197">
        <f>U287*H287</f>
        <v>0</v>
      </c>
      <c r="W287" s="197">
        <v>0</v>
      </c>
      <c r="X287" s="198">
        <f>W287*H287</f>
        <v>0</v>
      </c>
      <c r="Y287" s="30"/>
      <c r="Z287" s="30"/>
      <c r="AA287" s="30"/>
      <c r="AB287" s="30"/>
      <c r="AC287" s="30"/>
      <c r="AD287" s="30"/>
      <c r="AE287" s="30"/>
      <c r="AR287" s="199" t="s">
        <v>136</v>
      </c>
      <c r="AT287" s="199" t="s">
        <v>132</v>
      </c>
      <c r="AU287" s="199" t="s">
        <v>87</v>
      </c>
      <c r="AY287" s="16" t="s">
        <v>130</v>
      </c>
      <c r="BE287" s="200">
        <f>IF(O287="základní",K287,0)</f>
        <v>0</v>
      </c>
      <c r="BF287" s="200">
        <f>IF(O287="snížená",K287,0)</f>
        <v>0</v>
      </c>
      <c r="BG287" s="200">
        <f>IF(O287="zákl. přenesená",K287,0)</f>
        <v>0</v>
      </c>
      <c r="BH287" s="200">
        <f>IF(O287="sníž. přenesená",K287,0)</f>
        <v>0</v>
      </c>
      <c r="BI287" s="200">
        <f>IF(O287="nulová",K287,0)</f>
        <v>0</v>
      </c>
      <c r="BJ287" s="16" t="s">
        <v>85</v>
      </c>
      <c r="BK287" s="200">
        <f>ROUND(P287*H287,2)</f>
        <v>0</v>
      </c>
      <c r="BL287" s="16" t="s">
        <v>136</v>
      </c>
      <c r="BM287" s="199" t="s">
        <v>442</v>
      </c>
    </row>
    <row r="288" spans="1:65" s="2" customFormat="1" ht="19.5">
      <c r="A288" s="30"/>
      <c r="B288" s="31"/>
      <c r="C288" s="32"/>
      <c r="D288" s="201" t="s">
        <v>138</v>
      </c>
      <c r="E288" s="32"/>
      <c r="F288" s="202" t="s">
        <v>443</v>
      </c>
      <c r="G288" s="32"/>
      <c r="H288" s="32"/>
      <c r="I288" s="32"/>
      <c r="J288" s="32"/>
      <c r="K288" s="32"/>
      <c r="L288" s="32"/>
      <c r="M288" s="35"/>
      <c r="N288" s="203"/>
      <c r="O288" s="204"/>
      <c r="P288" s="67"/>
      <c r="Q288" s="67"/>
      <c r="R288" s="67"/>
      <c r="S288" s="67"/>
      <c r="T288" s="67"/>
      <c r="U288" s="67"/>
      <c r="V288" s="67"/>
      <c r="W288" s="67"/>
      <c r="X288" s="68"/>
      <c r="Y288" s="30"/>
      <c r="Z288" s="30"/>
      <c r="AA288" s="30"/>
      <c r="AB288" s="30"/>
      <c r="AC288" s="30"/>
      <c r="AD288" s="30"/>
      <c r="AE288" s="30"/>
      <c r="AT288" s="16" t="s">
        <v>138</v>
      </c>
      <c r="AU288" s="16" t="s">
        <v>87</v>
      </c>
    </row>
    <row r="289" spans="1:65" s="2" customFormat="1" ht="19.5">
      <c r="A289" s="30"/>
      <c r="B289" s="31"/>
      <c r="C289" s="32"/>
      <c r="D289" s="201" t="s">
        <v>140</v>
      </c>
      <c r="E289" s="32"/>
      <c r="F289" s="205" t="s">
        <v>444</v>
      </c>
      <c r="G289" s="32"/>
      <c r="H289" s="32"/>
      <c r="I289" s="32"/>
      <c r="J289" s="32"/>
      <c r="K289" s="32"/>
      <c r="L289" s="32"/>
      <c r="M289" s="35"/>
      <c r="N289" s="203"/>
      <c r="O289" s="204"/>
      <c r="P289" s="67"/>
      <c r="Q289" s="67"/>
      <c r="R289" s="67"/>
      <c r="S289" s="67"/>
      <c r="T289" s="67"/>
      <c r="U289" s="67"/>
      <c r="V289" s="67"/>
      <c r="W289" s="67"/>
      <c r="X289" s="68"/>
      <c r="Y289" s="30"/>
      <c r="Z289" s="30"/>
      <c r="AA289" s="30"/>
      <c r="AB289" s="30"/>
      <c r="AC289" s="30"/>
      <c r="AD289" s="30"/>
      <c r="AE289" s="30"/>
      <c r="AT289" s="16" t="s">
        <v>140</v>
      </c>
      <c r="AU289" s="16" t="s">
        <v>87</v>
      </c>
    </row>
    <row r="290" spans="1:65" s="2" customFormat="1" ht="16.5" customHeight="1">
      <c r="A290" s="30"/>
      <c r="B290" s="31"/>
      <c r="C290" s="206" t="s">
        <v>445</v>
      </c>
      <c r="D290" s="206" t="s">
        <v>147</v>
      </c>
      <c r="E290" s="207" t="s">
        <v>446</v>
      </c>
      <c r="F290" s="208" t="s">
        <v>447</v>
      </c>
      <c r="G290" s="209" t="s">
        <v>135</v>
      </c>
      <c r="H290" s="210">
        <v>36</v>
      </c>
      <c r="I290" s="211"/>
      <c r="J290" s="212"/>
      <c r="K290" s="211">
        <f>ROUND(P290*H290,2)</f>
        <v>0</v>
      </c>
      <c r="L290" s="212"/>
      <c r="M290" s="213"/>
      <c r="N290" s="214" t="s">
        <v>1</v>
      </c>
      <c r="O290" s="195" t="s">
        <v>41</v>
      </c>
      <c r="P290" s="196">
        <f>I290+J290</f>
        <v>0</v>
      </c>
      <c r="Q290" s="196">
        <f>ROUND(I290*H290,2)</f>
        <v>0</v>
      </c>
      <c r="R290" s="196">
        <f>ROUND(J290*H290,2)</f>
        <v>0</v>
      </c>
      <c r="S290" s="197">
        <v>0</v>
      </c>
      <c r="T290" s="197">
        <f>S290*H290</f>
        <v>0</v>
      </c>
      <c r="U290" s="197">
        <v>2.0000000000000001E-4</v>
      </c>
      <c r="V290" s="197">
        <f>U290*H290</f>
        <v>7.2000000000000007E-3</v>
      </c>
      <c r="W290" s="197">
        <v>0</v>
      </c>
      <c r="X290" s="198">
        <f>W290*H290</f>
        <v>0</v>
      </c>
      <c r="Y290" s="30"/>
      <c r="Z290" s="30"/>
      <c r="AA290" s="30"/>
      <c r="AB290" s="30"/>
      <c r="AC290" s="30"/>
      <c r="AD290" s="30"/>
      <c r="AE290" s="30"/>
      <c r="AR290" s="199" t="s">
        <v>151</v>
      </c>
      <c r="AT290" s="199" t="s">
        <v>147</v>
      </c>
      <c r="AU290" s="199" t="s">
        <v>87</v>
      </c>
      <c r="AY290" s="16" t="s">
        <v>130</v>
      </c>
      <c r="BE290" s="200">
        <f>IF(O290="základní",K290,0)</f>
        <v>0</v>
      </c>
      <c r="BF290" s="200">
        <f>IF(O290="snížená",K290,0)</f>
        <v>0</v>
      </c>
      <c r="BG290" s="200">
        <f>IF(O290="zákl. přenesená",K290,0)</f>
        <v>0</v>
      </c>
      <c r="BH290" s="200">
        <f>IF(O290="sníž. přenesená",K290,0)</f>
        <v>0</v>
      </c>
      <c r="BI290" s="200">
        <f>IF(O290="nulová",K290,0)</f>
        <v>0</v>
      </c>
      <c r="BJ290" s="16" t="s">
        <v>85</v>
      </c>
      <c r="BK290" s="200">
        <f>ROUND(P290*H290,2)</f>
        <v>0</v>
      </c>
      <c r="BL290" s="16" t="s">
        <v>136</v>
      </c>
      <c r="BM290" s="199" t="s">
        <v>448</v>
      </c>
    </row>
    <row r="291" spans="1:65" s="2" customFormat="1" ht="11.25">
      <c r="A291" s="30"/>
      <c r="B291" s="31"/>
      <c r="C291" s="32"/>
      <c r="D291" s="201" t="s">
        <v>138</v>
      </c>
      <c r="E291" s="32"/>
      <c r="F291" s="202" t="s">
        <v>447</v>
      </c>
      <c r="G291" s="32"/>
      <c r="H291" s="32"/>
      <c r="I291" s="32"/>
      <c r="J291" s="32"/>
      <c r="K291" s="32"/>
      <c r="L291" s="32"/>
      <c r="M291" s="35"/>
      <c r="N291" s="203"/>
      <c r="O291" s="204"/>
      <c r="P291" s="67"/>
      <c r="Q291" s="67"/>
      <c r="R291" s="67"/>
      <c r="S291" s="67"/>
      <c r="T291" s="67"/>
      <c r="U291" s="67"/>
      <c r="V291" s="67"/>
      <c r="W291" s="67"/>
      <c r="X291" s="68"/>
      <c r="Y291" s="30"/>
      <c r="Z291" s="30"/>
      <c r="AA291" s="30"/>
      <c r="AB291" s="30"/>
      <c r="AC291" s="30"/>
      <c r="AD291" s="30"/>
      <c r="AE291" s="30"/>
      <c r="AT291" s="16" t="s">
        <v>138</v>
      </c>
      <c r="AU291" s="16" t="s">
        <v>87</v>
      </c>
    </row>
    <row r="292" spans="1:65" s="2" customFormat="1" ht="16.5" customHeight="1">
      <c r="A292" s="30"/>
      <c r="B292" s="31"/>
      <c r="C292" s="187" t="s">
        <v>449</v>
      </c>
      <c r="D292" s="187" t="s">
        <v>132</v>
      </c>
      <c r="E292" s="188" t="s">
        <v>450</v>
      </c>
      <c r="F292" s="189" t="s">
        <v>451</v>
      </c>
      <c r="G292" s="190" t="s">
        <v>168</v>
      </c>
      <c r="H292" s="191">
        <v>11.2</v>
      </c>
      <c r="I292" s="192">
        <v>0</v>
      </c>
      <c r="J292" s="192"/>
      <c r="K292" s="192">
        <f>ROUND(P292*H292,2)</f>
        <v>0</v>
      </c>
      <c r="L292" s="193"/>
      <c r="M292" s="35"/>
      <c r="N292" s="194" t="s">
        <v>1</v>
      </c>
      <c r="O292" s="195" t="s">
        <v>41</v>
      </c>
      <c r="P292" s="196">
        <f>I292+J292</f>
        <v>0</v>
      </c>
      <c r="Q292" s="196">
        <f>ROUND(I292*H292,2)</f>
        <v>0</v>
      </c>
      <c r="R292" s="196">
        <f>ROUND(J292*H292,2)</f>
        <v>0</v>
      </c>
      <c r="S292" s="197">
        <v>9.5000000000000001E-2</v>
      </c>
      <c r="T292" s="197">
        <f>S292*H292</f>
        <v>1.0639999999999998</v>
      </c>
      <c r="U292" s="197">
        <v>0</v>
      </c>
      <c r="V292" s="197">
        <f>U292*H292</f>
        <v>0</v>
      </c>
      <c r="W292" s="197">
        <v>0</v>
      </c>
      <c r="X292" s="198">
        <f>W292*H292</f>
        <v>0</v>
      </c>
      <c r="Y292" s="30"/>
      <c r="Z292" s="30"/>
      <c r="AA292" s="30"/>
      <c r="AB292" s="30"/>
      <c r="AC292" s="30"/>
      <c r="AD292" s="30"/>
      <c r="AE292" s="30"/>
      <c r="AR292" s="199" t="s">
        <v>136</v>
      </c>
      <c r="AT292" s="199" t="s">
        <v>132</v>
      </c>
      <c r="AU292" s="199" t="s">
        <v>87</v>
      </c>
      <c r="AY292" s="16" t="s">
        <v>130</v>
      </c>
      <c r="BE292" s="200">
        <f>IF(O292="základní",K292,0)</f>
        <v>0</v>
      </c>
      <c r="BF292" s="200">
        <f>IF(O292="snížená",K292,0)</f>
        <v>0</v>
      </c>
      <c r="BG292" s="200">
        <f>IF(O292="zákl. přenesená",K292,0)</f>
        <v>0</v>
      </c>
      <c r="BH292" s="200">
        <f>IF(O292="sníž. přenesená",K292,0)</f>
        <v>0</v>
      </c>
      <c r="BI292" s="200">
        <f>IF(O292="nulová",K292,0)</f>
        <v>0</v>
      </c>
      <c r="BJ292" s="16" t="s">
        <v>85</v>
      </c>
      <c r="BK292" s="200">
        <f>ROUND(P292*H292,2)</f>
        <v>0</v>
      </c>
      <c r="BL292" s="16" t="s">
        <v>136</v>
      </c>
      <c r="BM292" s="199" t="s">
        <v>452</v>
      </c>
    </row>
    <row r="293" spans="1:65" s="2" customFormat="1" ht="11.25">
      <c r="A293" s="30"/>
      <c r="B293" s="31"/>
      <c r="C293" s="32"/>
      <c r="D293" s="201" t="s">
        <v>138</v>
      </c>
      <c r="E293" s="32"/>
      <c r="F293" s="202" t="s">
        <v>453</v>
      </c>
      <c r="G293" s="32"/>
      <c r="H293" s="32"/>
      <c r="I293" s="32"/>
      <c r="J293" s="32"/>
      <c r="K293" s="32"/>
      <c r="L293" s="32"/>
      <c r="M293" s="35"/>
      <c r="N293" s="203"/>
      <c r="O293" s="204"/>
      <c r="P293" s="67"/>
      <c r="Q293" s="67"/>
      <c r="R293" s="67"/>
      <c r="S293" s="67"/>
      <c r="T293" s="67"/>
      <c r="U293" s="67"/>
      <c r="V293" s="67"/>
      <c r="W293" s="67"/>
      <c r="X293" s="68"/>
      <c r="Y293" s="30"/>
      <c r="Z293" s="30"/>
      <c r="AA293" s="30"/>
      <c r="AB293" s="30"/>
      <c r="AC293" s="30"/>
      <c r="AD293" s="30"/>
      <c r="AE293" s="30"/>
      <c r="AT293" s="16" t="s">
        <v>138</v>
      </c>
      <c r="AU293" s="16" t="s">
        <v>87</v>
      </c>
    </row>
    <row r="294" spans="1:65" s="2" customFormat="1" ht="29.25">
      <c r="A294" s="30"/>
      <c r="B294" s="31"/>
      <c r="C294" s="32"/>
      <c r="D294" s="201" t="s">
        <v>140</v>
      </c>
      <c r="E294" s="32"/>
      <c r="F294" s="205" t="s">
        <v>454</v>
      </c>
      <c r="G294" s="32"/>
      <c r="H294" s="32"/>
      <c r="I294" s="32"/>
      <c r="J294" s="32"/>
      <c r="K294" s="32"/>
      <c r="L294" s="32"/>
      <c r="M294" s="35"/>
      <c r="N294" s="203"/>
      <c r="O294" s="204"/>
      <c r="P294" s="67"/>
      <c r="Q294" s="67"/>
      <c r="R294" s="67"/>
      <c r="S294" s="67"/>
      <c r="T294" s="67"/>
      <c r="U294" s="67"/>
      <c r="V294" s="67"/>
      <c r="W294" s="67"/>
      <c r="X294" s="68"/>
      <c r="Y294" s="30"/>
      <c r="Z294" s="30"/>
      <c r="AA294" s="30"/>
      <c r="AB294" s="30"/>
      <c r="AC294" s="30"/>
      <c r="AD294" s="30"/>
      <c r="AE294" s="30"/>
      <c r="AT294" s="16" t="s">
        <v>140</v>
      </c>
      <c r="AU294" s="16" t="s">
        <v>87</v>
      </c>
    </row>
    <row r="295" spans="1:65" s="13" customFormat="1" ht="11.25">
      <c r="B295" s="215"/>
      <c r="C295" s="216"/>
      <c r="D295" s="201" t="s">
        <v>154</v>
      </c>
      <c r="E295" s="217" t="s">
        <v>1</v>
      </c>
      <c r="F295" s="218" t="s">
        <v>455</v>
      </c>
      <c r="G295" s="216"/>
      <c r="H295" s="219">
        <v>11.2</v>
      </c>
      <c r="I295" s="216"/>
      <c r="J295" s="216"/>
      <c r="K295" s="216"/>
      <c r="L295" s="216"/>
      <c r="M295" s="220"/>
      <c r="N295" s="221"/>
      <c r="O295" s="222"/>
      <c r="P295" s="222"/>
      <c r="Q295" s="222"/>
      <c r="R295" s="222"/>
      <c r="S295" s="222"/>
      <c r="T295" s="222"/>
      <c r="U295" s="222"/>
      <c r="V295" s="222"/>
      <c r="W295" s="222"/>
      <c r="X295" s="223"/>
      <c r="AT295" s="224" t="s">
        <v>154</v>
      </c>
      <c r="AU295" s="224" t="s">
        <v>87</v>
      </c>
      <c r="AV295" s="13" t="s">
        <v>87</v>
      </c>
      <c r="AW295" s="13" t="s">
        <v>5</v>
      </c>
      <c r="AX295" s="13" t="s">
        <v>85</v>
      </c>
      <c r="AY295" s="224" t="s">
        <v>130</v>
      </c>
    </row>
    <row r="296" spans="1:65" s="2" customFormat="1" ht="21.75" customHeight="1">
      <c r="A296" s="30"/>
      <c r="B296" s="31"/>
      <c r="C296" s="187" t="s">
        <v>456</v>
      </c>
      <c r="D296" s="187" t="s">
        <v>132</v>
      </c>
      <c r="E296" s="188" t="s">
        <v>457</v>
      </c>
      <c r="F296" s="189" t="s">
        <v>458</v>
      </c>
      <c r="G296" s="190" t="s">
        <v>168</v>
      </c>
      <c r="H296" s="191">
        <v>11.2</v>
      </c>
      <c r="I296" s="192">
        <v>0</v>
      </c>
      <c r="J296" s="192"/>
      <c r="K296" s="192">
        <f>ROUND(P296*H296,2)</f>
        <v>0</v>
      </c>
      <c r="L296" s="193"/>
      <c r="M296" s="35"/>
      <c r="N296" s="194" t="s">
        <v>1</v>
      </c>
      <c r="O296" s="195" t="s">
        <v>41</v>
      </c>
      <c r="P296" s="196">
        <f>I296+J296</f>
        <v>0</v>
      </c>
      <c r="Q296" s="196">
        <f>ROUND(I296*H296,2)</f>
        <v>0</v>
      </c>
      <c r="R296" s="196">
        <f>ROUND(J296*H296,2)</f>
        <v>0</v>
      </c>
      <c r="S296" s="197">
        <v>0.22700000000000001</v>
      </c>
      <c r="T296" s="197">
        <f>S296*H296</f>
        <v>2.5423999999999998</v>
      </c>
      <c r="U296" s="197">
        <v>0</v>
      </c>
      <c r="V296" s="197">
        <f>U296*H296</f>
        <v>0</v>
      </c>
      <c r="W296" s="197">
        <v>0</v>
      </c>
      <c r="X296" s="198">
        <f>W296*H296</f>
        <v>0</v>
      </c>
      <c r="Y296" s="30"/>
      <c r="Z296" s="30"/>
      <c r="AA296" s="30"/>
      <c r="AB296" s="30"/>
      <c r="AC296" s="30"/>
      <c r="AD296" s="30"/>
      <c r="AE296" s="30"/>
      <c r="AR296" s="199" t="s">
        <v>136</v>
      </c>
      <c r="AT296" s="199" t="s">
        <v>132</v>
      </c>
      <c r="AU296" s="199" t="s">
        <v>87</v>
      </c>
      <c r="AY296" s="16" t="s">
        <v>130</v>
      </c>
      <c r="BE296" s="200">
        <f>IF(O296="základní",K296,0)</f>
        <v>0</v>
      </c>
      <c r="BF296" s="200">
        <f>IF(O296="snížená",K296,0)</f>
        <v>0</v>
      </c>
      <c r="BG296" s="200">
        <f>IF(O296="zákl. přenesená",K296,0)</f>
        <v>0</v>
      </c>
      <c r="BH296" s="200">
        <f>IF(O296="sníž. přenesená",K296,0)</f>
        <v>0</v>
      </c>
      <c r="BI296" s="200">
        <f>IF(O296="nulová",K296,0)</f>
        <v>0</v>
      </c>
      <c r="BJ296" s="16" t="s">
        <v>85</v>
      </c>
      <c r="BK296" s="200">
        <f>ROUND(P296*H296,2)</f>
        <v>0</v>
      </c>
      <c r="BL296" s="16" t="s">
        <v>136</v>
      </c>
      <c r="BM296" s="199" t="s">
        <v>459</v>
      </c>
    </row>
    <row r="297" spans="1:65" s="2" customFormat="1" ht="29.25">
      <c r="A297" s="30"/>
      <c r="B297" s="31"/>
      <c r="C297" s="32"/>
      <c r="D297" s="201" t="s">
        <v>138</v>
      </c>
      <c r="E297" s="32"/>
      <c r="F297" s="202" t="s">
        <v>460</v>
      </c>
      <c r="G297" s="32"/>
      <c r="H297" s="32"/>
      <c r="I297" s="32"/>
      <c r="J297" s="32"/>
      <c r="K297" s="32"/>
      <c r="L297" s="32"/>
      <c r="M297" s="35"/>
      <c r="N297" s="203"/>
      <c r="O297" s="204"/>
      <c r="P297" s="67"/>
      <c r="Q297" s="67"/>
      <c r="R297" s="67"/>
      <c r="S297" s="67"/>
      <c r="T297" s="67"/>
      <c r="U297" s="67"/>
      <c r="V297" s="67"/>
      <c r="W297" s="67"/>
      <c r="X297" s="68"/>
      <c r="Y297" s="30"/>
      <c r="Z297" s="30"/>
      <c r="AA297" s="30"/>
      <c r="AB297" s="30"/>
      <c r="AC297" s="30"/>
      <c r="AD297" s="30"/>
      <c r="AE297" s="30"/>
      <c r="AT297" s="16" t="s">
        <v>138</v>
      </c>
      <c r="AU297" s="16" t="s">
        <v>87</v>
      </c>
    </row>
    <row r="298" spans="1:65" s="13" customFormat="1" ht="11.25">
      <c r="B298" s="215"/>
      <c r="C298" s="216"/>
      <c r="D298" s="201" t="s">
        <v>154</v>
      </c>
      <c r="E298" s="217" t="s">
        <v>1</v>
      </c>
      <c r="F298" s="218" t="s">
        <v>455</v>
      </c>
      <c r="G298" s="216"/>
      <c r="H298" s="219">
        <v>11.2</v>
      </c>
      <c r="I298" s="216"/>
      <c r="J298" s="216"/>
      <c r="K298" s="216"/>
      <c r="L298" s="216"/>
      <c r="M298" s="220"/>
      <c r="N298" s="221"/>
      <c r="O298" s="222"/>
      <c r="P298" s="222"/>
      <c r="Q298" s="222"/>
      <c r="R298" s="222"/>
      <c r="S298" s="222"/>
      <c r="T298" s="222"/>
      <c r="U298" s="222"/>
      <c r="V298" s="222"/>
      <c r="W298" s="222"/>
      <c r="X298" s="223"/>
      <c r="AT298" s="224" t="s">
        <v>154</v>
      </c>
      <c r="AU298" s="224" t="s">
        <v>87</v>
      </c>
      <c r="AV298" s="13" t="s">
        <v>87</v>
      </c>
      <c r="AW298" s="13" t="s">
        <v>5</v>
      </c>
      <c r="AX298" s="13" t="s">
        <v>85</v>
      </c>
      <c r="AY298" s="224" t="s">
        <v>130</v>
      </c>
    </row>
    <row r="299" spans="1:65" s="2" customFormat="1" ht="21.75" customHeight="1">
      <c r="A299" s="30"/>
      <c r="B299" s="31"/>
      <c r="C299" s="187" t="s">
        <v>461</v>
      </c>
      <c r="D299" s="187" t="s">
        <v>132</v>
      </c>
      <c r="E299" s="188" t="s">
        <v>462</v>
      </c>
      <c r="F299" s="189" t="s">
        <v>463</v>
      </c>
      <c r="G299" s="190" t="s">
        <v>135</v>
      </c>
      <c r="H299" s="191">
        <v>116</v>
      </c>
      <c r="I299" s="192">
        <v>0</v>
      </c>
      <c r="J299" s="192"/>
      <c r="K299" s="192">
        <f>ROUND(P299*H299,2)</f>
        <v>0</v>
      </c>
      <c r="L299" s="193"/>
      <c r="M299" s="35"/>
      <c r="N299" s="194" t="s">
        <v>1</v>
      </c>
      <c r="O299" s="195" t="s">
        <v>41</v>
      </c>
      <c r="P299" s="196">
        <f>I299+J299</f>
        <v>0</v>
      </c>
      <c r="Q299" s="196">
        <f>ROUND(I299*H299,2)</f>
        <v>0</v>
      </c>
      <c r="R299" s="196">
        <f>ROUND(J299*H299,2)</f>
        <v>0</v>
      </c>
      <c r="S299" s="197">
        <v>0.14099999999999999</v>
      </c>
      <c r="T299" s="197">
        <f>S299*H299</f>
        <v>16.355999999999998</v>
      </c>
      <c r="U299" s="197">
        <v>0</v>
      </c>
      <c r="V299" s="197">
        <f>U299*H299</f>
        <v>0</v>
      </c>
      <c r="W299" s="197">
        <v>0</v>
      </c>
      <c r="X299" s="198">
        <f>W299*H299</f>
        <v>0</v>
      </c>
      <c r="Y299" s="30"/>
      <c r="Z299" s="30"/>
      <c r="AA299" s="30"/>
      <c r="AB299" s="30"/>
      <c r="AC299" s="30"/>
      <c r="AD299" s="30"/>
      <c r="AE299" s="30"/>
      <c r="AR299" s="199" t="s">
        <v>136</v>
      </c>
      <c r="AT299" s="199" t="s">
        <v>132</v>
      </c>
      <c r="AU299" s="199" t="s">
        <v>87</v>
      </c>
      <c r="AY299" s="16" t="s">
        <v>130</v>
      </c>
      <c r="BE299" s="200">
        <f>IF(O299="základní",K299,0)</f>
        <v>0</v>
      </c>
      <c r="BF299" s="200">
        <f>IF(O299="snížená",K299,0)</f>
        <v>0</v>
      </c>
      <c r="BG299" s="200">
        <f>IF(O299="zákl. přenesená",K299,0)</f>
        <v>0</v>
      </c>
      <c r="BH299" s="200">
        <f>IF(O299="sníž. přenesená",K299,0)</f>
        <v>0</v>
      </c>
      <c r="BI299" s="200">
        <f>IF(O299="nulová",K299,0)</f>
        <v>0</v>
      </c>
      <c r="BJ299" s="16" t="s">
        <v>85</v>
      </c>
      <c r="BK299" s="200">
        <f>ROUND(P299*H299,2)</f>
        <v>0</v>
      </c>
      <c r="BL299" s="16" t="s">
        <v>136</v>
      </c>
      <c r="BM299" s="199" t="s">
        <v>464</v>
      </c>
    </row>
    <row r="300" spans="1:65" s="2" customFormat="1" ht="19.5">
      <c r="A300" s="30"/>
      <c r="B300" s="31"/>
      <c r="C300" s="32"/>
      <c r="D300" s="201" t="s">
        <v>138</v>
      </c>
      <c r="E300" s="32"/>
      <c r="F300" s="202" t="s">
        <v>465</v>
      </c>
      <c r="G300" s="32"/>
      <c r="H300" s="32"/>
      <c r="I300" s="32"/>
      <c r="J300" s="32"/>
      <c r="K300" s="32"/>
      <c r="L300" s="32"/>
      <c r="M300" s="35"/>
      <c r="N300" s="203"/>
      <c r="O300" s="204"/>
      <c r="P300" s="67"/>
      <c r="Q300" s="67"/>
      <c r="R300" s="67"/>
      <c r="S300" s="67"/>
      <c r="T300" s="67"/>
      <c r="U300" s="67"/>
      <c r="V300" s="67"/>
      <c r="W300" s="67"/>
      <c r="X300" s="68"/>
      <c r="Y300" s="30"/>
      <c r="Z300" s="30"/>
      <c r="AA300" s="30"/>
      <c r="AB300" s="30"/>
      <c r="AC300" s="30"/>
      <c r="AD300" s="30"/>
      <c r="AE300" s="30"/>
      <c r="AT300" s="16" t="s">
        <v>138</v>
      </c>
      <c r="AU300" s="16" t="s">
        <v>87</v>
      </c>
    </row>
    <row r="301" spans="1:65" s="2" customFormat="1" ht="19.5">
      <c r="A301" s="30"/>
      <c r="B301" s="31"/>
      <c r="C301" s="32"/>
      <c r="D301" s="201" t="s">
        <v>140</v>
      </c>
      <c r="E301" s="32"/>
      <c r="F301" s="205" t="s">
        <v>466</v>
      </c>
      <c r="G301" s="32"/>
      <c r="H301" s="32"/>
      <c r="I301" s="32"/>
      <c r="J301" s="32"/>
      <c r="K301" s="32"/>
      <c r="L301" s="32"/>
      <c r="M301" s="35"/>
      <c r="N301" s="203"/>
      <c r="O301" s="204"/>
      <c r="P301" s="67"/>
      <c r="Q301" s="67"/>
      <c r="R301" s="67"/>
      <c r="S301" s="67"/>
      <c r="T301" s="67"/>
      <c r="U301" s="67"/>
      <c r="V301" s="67"/>
      <c r="W301" s="67"/>
      <c r="X301" s="68"/>
      <c r="Y301" s="30"/>
      <c r="Z301" s="30"/>
      <c r="AA301" s="30"/>
      <c r="AB301" s="30"/>
      <c r="AC301" s="30"/>
      <c r="AD301" s="30"/>
      <c r="AE301" s="30"/>
      <c r="AT301" s="16" t="s">
        <v>140</v>
      </c>
      <c r="AU301" s="16" t="s">
        <v>87</v>
      </c>
    </row>
    <row r="302" spans="1:65" s="13" customFormat="1" ht="11.25">
      <c r="B302" s="215"/>
      <c r="C302" s="216"/>
      <c r="D302" s="201" t="s">
        <v>154</v>
      </c>
      <c r="E302" s="217" t="s">
        <v>1</v>
      </c>
      <c r="F302" s="218" t="s">
        <v>467</v>
      </c>
      <c r="G302" s="216"/>
      <c r="H302" s="219">
        <v>116</v>
      </c>
      <c r="I302" s="216"/>
      <c r="J302" s="216"/>
      <c r="K302" s="216"/>
      <c r="L302" s="216"/>
      <c r="M302" s="220"/>
      <c r="N302" s="221"/>
      <c r="O302" s="222"/>
      <c r="P302" s="222"/>
      <c r="Q302" s="222"/>
      <c r="R302" s="222"/>
      <c r="S302" s="222"/>
      <c r="T302" s="222"/>
      <c r="U302" s="222"/>
      <c r="V302" s="222"/>
      <c r="W302" s="222"/>
      <c r="X302" s="223"/>
      <c r="AT302" s="224" t="s">
        <v>154</v>
      </c>
      <c r="AU302" s="224" t="s">
        <v>87</v>
      </c>
      <c r="AV302" s="13" t="s">
        <v>87</v>
      </c>
      <c r="AW302" s="13" t="s">
        <v>5</v>
      </c>
      <c r="AX302" s="13" t="s">
        <v>85</v>
      </c>
      <c r="AY302" s="224" t="s">
        <v>130</v>
      </c>
    </row>
    <row r="303" spans="1:65" s="2" customFormat="1" ht="16.5" customHeight="1">
      <c r="A303" s="30"/>
      <c r="B303" s="31"/>
      <c r="C303" s="206" t="s">
        <v>468</v>
      </c>
      <c r="D303" s="206" t="s">
        <v>147</v>
      </c>
      <c r="E303" s="207" t="s">
        <v>469</v>
      </c>
      <c r="F303" s="208" t="s">
        <v>470</v>
      </c>
      <c r="G303" s="209" t="s">
        <v>377</v>
      </c>
      <c r="H303" s="210">
        <v>17.920000000000002</v>
      </c>
      <c r="I303" s="211"/>
      <c r="J303" s="212"/>
      <c r="K303" s="211">
        <f>ROUND(P303*H303,2)</f>
        <v>0</v>
      </c>
      <c r="L303" s="212"/>
      <c r="M303" s="213"/>
      <c r="N303" s="214" t="s">
        <v>1</v>
      </c>
      <c r="O303" s="195" t="s">
        <v>41</v>
      </c>
      <c r="P303" s="196">
        <f>I303+J303</f>
        <v>0</v>
      </c>
      <c r="Q303" s="196">
        <f>ROUND(I303*H303,2)</f>
        <v>0</v>
      </c>
      <c r="R303" s="196">
        <f>ROUND(J303*H303,2)</f>
        <v>0</v>
      </c>
      <c r="S303" s="197">
        <v>0</v>
      </c>
      <c r="T303" s="197">
        <f>S303*H303</f>
        <v>0</v>
      </c>
      <c r="U303" s="197">
        <v>0</v>
      </c>
      <c r="V303" s="197">
        <f>U303*H303</f>
        <v>0</v>
      </c>
      <c r="W303" s="197">
        <v>0</v>
      </c>
      <c r="X303" s="198">
        <f>W303*H303</f>
        <v>0</v>
      </c>
      <c r="Y303" s="30"/>
      <c r="Z303" s="30"/>
      <c r="AA303" s="30"/>
      <c r="AB303" s="30"/>
      <c r="AC303" s="30"/>
      <c r="AD303" s="30"/>
      <c r="AE303" s="30"/>
      <c r="AR303" s="199" t="s">
        <v>151</v>
      </c>
      <c r="AT303" s="199" t="s">
        <v>147</v>
      </c>
      <c r="AU303" s="199" t="s">
        <v>87</v>
      </c>
      <c r="AY303" s="16" t="s">
        <v>130</v>
      </c>
      <c r="BE303" s="200">
        <f>IF(O303="základní",K303,0)</f>
        <v>0</v>
      </c>
      <c r="BF303" s="200">
        <f>IF(O303="snížená",K303,0)</f>
        <v>0</v>
      </c>
      <c r="BG303" s="200">
        <f>IF(O303="zákl. přenesená",K303,0)</f>
        <v>0</v>
      </c>
      <c r="BH303" s="200">
        <f>IF(O303="sníž. přenesená",K303,0)</f>
        <v>0</v>
      </c>
      <c r="BI303" s="200">
        <f>IF(O303="nulová",K303,0)</f>
        <v>0</v>
      </c>
      <c r="BJ303" s="16" t="s">
        <v>85</v>
      </c>
      <c r="BK303" s="200">
        <f>ROUND(P303*H303,2)</f>
        <v>0</v>
      </c>
      <c r="BL303" s="16" t="s">
        <v>136</v>
      </c>
      <c r="BM303" s="199" t="s">
        <v>471</v>
      </c>
    </row>
    <row r="304" spans="1:65" s="2" customFormat="1" ht="11.25">
      <c r="A304" s="30"/>
      <c r="B304" s="31"/>
      <c r="C304" s="32"/>
      <c r="D304" s="201" t="s">
        <v>138</v>
      </c>
      <c r="E304" s="32"/>
      <c r="F304" s="202" t="s">
        <v>470</v>
      </c>
      <c r="G304" s="32"/>
      <c r="H304" s="32"/>
      <c r="I304" s="32"/>
      <c r="J304" s="32"/>
      <c r="K304" s="32"/>
      <c r="L304" s="32"/>
      <c r="M304" s="35"/>
      <c r="N304" s="203"/>
      <c r="O304" s="204"/>
      <c r="P304" s="67"/>
      <c r="Q304" s="67"/>
      <c r="R304" s="67"/>
      <c r="S304" s="67"/>
      <c r="T304" s="67"/>
      <c r="U304" s="67"/>
      <c r="V304" s="67"/>
      <c r="W304" s="67"/>
      <c r="X304" s="68"/>
      <c r="Y304" s="30"/>
      <c r="Z304" s="30"/>
      <c r="AA304" s="30"/>
      <c r="AB304" s="30"/>
      <c r="AC304" s="30"/>
      <c r="AD304" s="30"/>
      <c r="AE304" s="30"/>
      <c r="AT304" s="16" t="s">
        <v>138</v>
      </c>
      <c r="AU304" s="16" t="s">
        <v>87</v>
      </c>
    </row>
    <row r="305" spans="1:65" s="2" customFormat="1" ht="29.25">
      <c r="A305" s="30"/>
      <c r="B305" s="31"/>
      <c r="C305" s="32"/>
      <c r="D305" s="201" t="s">
        <v>140</v>
      </c>
      <c r="E305" s="32"/>
      <c r="F305" s="205" t="s">
        <v>472</v>
      </c>
      <c r="G305" s="32"/>
      <c r="H305" s="32"/>
      <c r="I305" s="32"/>
      <c r="J305" s="32"/>
      <c r="K305" s="32"/>
      <c r="L305" s="32"/>
      <c r="M305" s="35"/>
      <c r="N305" s="203"/>
      <c r="O305" s="204"/>
      <c r="P305" s="67"/>
      <c r="Q305" s="67"/>
      <c r="R305" s="67"/>
      <c r="S305" s="67"/>
      <c r="T305" s="67"/>
      <c r="U305" s="67"/>
      <c r="V305" s="67"/>
      <c r="W305" s="67"/>
      <c r="X305" s="68"/>
      <c r="Y305" s="30"/>
      <c r="Z305" s="30"/>
      <c r="AA305" s="30"/>
      <c r="AB305" s="30"/>
      <c r="AC305" s="30"/>
      <c r="AD305" s="30"/>
      <c r="AE305" s="30"/>
      <c r="AT305" s="16" t="s">
        <v>140</v>
      </c>
      <c r="AU305" s="16" t="s">
        <v>87</v>
      </c>
    </row>
    <row r="306" spans="1:65" s="13" customFormat="1" ht="11.25">
      <c r="B306" s="215"/>
      <c r="C306" s="216"/>
      <c r="D306" s="201" t="s">
        <v>154</v>
      </c>
      <c r="E306" s="217" t="s">
        <v>1</v>
      </c>
      <c r="F306" s="218" t="s">
        <v>473</v>
      </c>
      <c r="G306" s="216"/>
      <c r="H306" s="219">
        <v>11.52</v>
      </c>
      <c r="I306" s="216"/>
      <c r="J306" s="216"/>
      <c r="K306" s="216"/>
      <c r="L306" s="216"/>
      <c r="M306" s="220"/>
      <c r="N306" s="221"/>
      <c r="O306" s="222"/>
      <c r="P306" s="222"/>
      <c r="Q306" s="222"/>
      <c r="R306" s="222"/>
      <c r="S306" s="222"/>
      <c r="T306" s="222"/>
      <c r="U306" s="222"/>
      <c r="V306" s="222"/>
      <c r="W306" s="222"/>
      <c r="X306" s="223"/>
      <c r="AT306" s="224" t="s">
        <v>154</v>
      </c>
      <c r="AU306" s="224" t="s">
        <v>87</v>
      </c>
      <c r="AV306" s="13" t="s">
        <v>87</v>
      </c>
      <c r="AW306" s="13" t="s">
        <v>5</v>
      </c>
      <c r="AX306" s="13" t="s">
        <v>78</v>
      </c>
      <c r="AY306" s="224" t="s">
        <v>130</v>
      </c>
    </row>
    <row r="307" spans="1:65" s="13" customFormat="1" ht="11.25">
      <c r="B307" s="215"/>
      <c r="C307" s="216"/>
      <c r="D307" s="201" t="s">
        <v>154</v>
      </c>
      <c r="E307" s="217" t="s">
        <v>1</v>
      </c>
      <c r="F307" s="218" t="s">
        <v>474</v>
      </c>
      <c r="G307" s="216"/>
      <c r="H307" s="219">
        <v>6.4</v>
      </c>
      <c r="I307" s="216"/>
      <c r="J307" s="216"/>
      <c r="K307" s="216"/>
      <c r="L307" s="216"/>
      <c r="M307" s="220"/>
      <c r="N307" s="221"/>
      <c r="O307" s="222"/>
      <c r="P307" s="222"/>
      <c r="Q307" s="222"/>
      <c r="R307" s="222"/>
      <c r="S307" s="222"/>
      <c r="T307" s="222"/>
      <c r="U307" s="222"/>
      <c r="V307" s="222"/>
      <c r="W307" s="222"/>
      <c r="X307" s="223"/>
      <c r="AT307" s="224" t="s">
        <v>154</v>
      </c>
      <c r="AU307" s="224" t="s">
        <v>87</v>
      </c>
      <c r="AV307" s="13" t="s">
        <v>87</v>
      </c>
      <c r="AW307" s="13" t="s">
        <v>5</v>
      </c>
      <c r="AX307" s="13" t="s">
        <v>78</v>
      </c>
      <c r="AY307" s="224" t="s">
        <v>130</v>
      </c>
    </row>
    <row r="308" spans="1:65" s="14" customFormat="1" ht="11.25">
      <c r="B308" s="225"/>
      <c r="C308" s="226"/>
      <c r="D308" s="201" t="s">
        <v>154</v>
      </c>
      <c r="E308" s="227" t="s">
        <v>1</v>
      </c>
      <c r="F308" s="228" t="s">
        <v>175</v>
      </c>
      <c r="G308" s="226"/>
      <c r="H308" s="229">
        <v>17.920000000000002</v>
      </c>
      <c r="I308" s="226"/>
      <c r="J308" s="226"/>
      <c r="K308" s="226"/>
      <c r="L308" s="226"/>
      <c r="M308" s="230"/>
      <c r="N308" s="231"/>
      <c r="O308" s="232"/>
      <c r="P308" s="232"/>
      <c r="Q308" s="232"/>
      <c r="R308" s="232"/>
      <c r="S308" s="232"/>
      <c r="T308" s="232"/>
      <c r="U308" s="232"/>
      <c r="V308" s="232"/>
      <c r="W308" s="232"/>
      <c r="X308" s="233"/>
      <c r="AT308" s="234" t="s">
        <v>154</v>
      </c>
      <c r="AU308" s="234" t="s">
        <v>87</v>
      </c>
      <c r="AV308" s="14" t="s">
        <v>136</v>
      </c>
      <c r="AW308" s="14" t="s">
        <v>5</v>
      </c>
      <c r="AX308" s="14" t="s">
        <v>85</v>
      </c>
      <c r="AY308" s="234" t="s">
        <v>130</v>
      </c>
    </row>
    <row r="309" spans="1:65" s="2" customFormat="1" ht="21.75" customHeight="1">
      <c r="A309" s="30"/>
      <c r="B309" s="31"/>
      <c r="C309" s="187" t="s">
        <v>475</v>
      </c>
      <c r="D309" s="187" t="s">
        <v>132</v>
      </c>
      <c r="E309" s="188" t="s">
        <v>476</v>
      </c>
      <c r="F309" s="189" t="s">
        <v>477</v>
      </c>
      <c r="G309" s="190" t="s">
        <v>366</v>
      </c>
      <c r="H309" s="191">
        <v>56</v>
      </c>
      <c r="I309" s="192">
        <v>0</v>
      </c>
      <c r="J309" s="192"/>
      <c r="K309" s="192">
        <f>ROUND(P309*H309,2)</f>
        <v>0</v>
      </c>
      <c r="L309" s="193"/>
      <c r="M309" s="35"/>
      <c r="N309" s="194" t="s">
        <v>1</v>
      </c>
      <c r="O309" s="195" t="s">
        <v>41</v>
      </c>
      <c r="P309" s="196">
        <f>I309+J309</f>
        <v>0</v>
      </c>
      <c r="Q309" s="196">
        <f>ROUND(I309*H309,2)</f>
        <v>0</v>
      </c>
      <c r="R309" s="196">
        <f>ROUND(J309*H309,2)</f>
        <v>0</v>
      </c>
      <c r="S309" s="197">
        <v>0.58199999999999996</v>
      </c>
      <c r="T309" s="197">
        <f>S309*H309</f>
        <v>32.591999999999999</v>
      </c>
      <c r="U309" s="197">
        <v>0</v>
      </c>
      <c r="V309" s="197">
        <f>U309*H309</f>
        <v>0</v>
      </c>
      <c r="W309" s="197">
        <v>0</v>
      </c>
      <c r="X309" s="198">
        <f>W309*H309</f>
        <v>0</v>
      </c>
      <c r="Y309" s="30"/>
      <c r="Z309" s="30"/>
      <c r="AA309" s="30"/>
      <c r="AB309" s="30"/>
      <c r="AC309" s="30"/>
      <c r="AD309" s="30"/>
      <c r="AE309" s="30"/>
      <c r="AR309" s="199" t="s">
        <v>136</v>
      </c>
      <c r="AT309" s="199" t="s">
        <v>132</v>
      </c>
      <c r="AU309" s="199" t="s">
        <v>87</v>
      </c>
      <c r="AY309" s="16" t="s">
        <v>130</v>
      </c>
      <c r="BE309" s="200">
        <f>IF(O309="základní",K309,0)</f>
        <v>0</v>
      </c>
      <c r="BF309" s="200">
        <f>IF(O309="snížená",K309,0)</f>
        <v>0</v>
      </c>
      <c r="BG309" s="200">
        <f>IF(O309="zákl. přenesená",K309,0)</f>
        <v>0</v>
      </c>
      <c r="BH309" s="200">
        <f>IF(O309="sníž. přenesená",K309,0)</f>
        <v>0</v>
      </c>
      <c r="BI309" s="200">
        <f>IF(O309="nulová",K309,0)</f>
        <v>0</v>
      </c>
      <c r="BJ309" s="16" t="s">
        <v>85</v>
      </c>
      <c r="BK309" s="200">
        <f>ROUND(P309*H309,2)</f>
        <v>0</v>
      </c>
      <c r="BL309" s="16" t="s">
        <v>136</v>
      </c>
      <c r="BM309" s="199" t="s">
        <v>478</v>
      </c>
    </row>
    <row r="310" spans="1:65" s="2" customFormat="1" ht="29.25">
      <c r="A310" s="30"/>
      <c r="B310" s="31"/>
      <c r="C310" s="32"/>
      <c r="D310" s="201" t="s">
        <v>138</v>
      </c>
      <c r="E310" s="32"/>
      <c r="F310" s="202" t="s">
        <v>479</v>
      </c>
      <c r="G310" s="32"/>
      <c r="H310" s="32"/>
      <c r="I310" s="32"/>
      <c r="J310" s="32"/>
      <c r="K310" s="32"/>
      <c r="L310" s="32"/>
      <c r="M310" s="35"/>
      <c r="N310" s="203"/>
      <c r="O310" s="204"/>
      <c r="P310" s="67"/>
      <c r="Q310" s="67"/>
      <c r="R310" s="67"/>
      <c r="S310" s="67"/>
      <c r="T310" s="67"/>
      <c r="U310" s="67"/>
      <c r="V310" s="67"/>
      <c r="W310" s="67"/>
      <c r="X310" s="68"/>
      <c r="Y310" s="30"/>
      <c r="Z310" s="30"/>
      <c r="AA310" s="30"/>
      <c r="AB310" s="30"/>
      <c r="AC310" s="30"/>
      <c r="AD310" s="30"/>
      <c r="AE310" s="30"/>
      <c r="AT310" s="16" t="s">
        <v>138</v>
      </c>
      <c r="AU310" s="16" t="s">
        <v>87</v>
      </c>
    </row>
    <row r="311" spans="1:65" s="2" customFormat="1" ht="16.5" customHeight="1">
      <c r="A311" s="30"/>
      <c r="B311" s="31"/>
      <c r="C311" s="206" t="s">
        <v>480</v>
      </c>
      <c r="D311" s="206" t="s">
        <v>147</v>
      </c>
      <c r="E311" s="207" t="s">
        <v>481</v>
      </c>
      <c r="F311" s="208" t="s">
        <v>482</v>
      </c>
      <c r="G311" s="209" t="s">
        <v>366</v>
      </c>
      <c r="H311" s="210">
        <v>56</v>
      </c>
      <c r="I311" s="211"/>
      <c r="J311" s="212"/>
      <c r="K311" s="211">
        <f>ROUND(P311*H311,2)</f>
        <v>0</v>
      </c>
      <c r="L311" s="212"/>
      <c r="M311" s="213"/>
      <c r="N311" s="214" t="s">
        <v>1</v>
      </c>
      <c r="O311" s="195" t="s">
        <v>41</v>
      </c>
      <c r="P311" s="196">
        <f>I311+J311</f>
        <v>0</v>
      </c>
      <c r="Q311" s="196">
        <f>ROUND(I311*H311,2)</f>
        <v>0</v>
      </c>
      <c r="R311" s="196">
        <f>ROUND(J311*H311,2)</f>
        <v>0</v>
      </c>
      <c r="S311" s="197">
        <v>0</v>
      </c>
      <c r="T311" s="197">
        <f>S311*H311</f>
        <v>0</v>
      </c>
      <c r="U311" s="197">
        <v>1.1000000000000001E-3</v>
      </c>
      <c r="V311" s="197">
        <f>U311*H311</f>
        <v>6.1600000000000002E-2</v>
      </c>
      <c r="W311" s="197">
        <v>0</v>
      </c>
      <c r="X311" s="198">
        <f>W311*H311</f>
        <v>0</v>
      </c>
      <c r="Y311" s="30"/>
      <c r="Z311" s="30"/>
      <c r="AA311" s="30"/>
      <c r="AB311" s="30"/>
      <c r="AC311" s="30"/>
      <c r="AD311" s="30"/>
      <c r="AE311" s="30"/>
      <c r="AR311" s="199" t="s">
        <v>151</v>
      </c>
      <c r="AT311" s="199" t="s">
        <v>147</v>
      </c>
      <c r="AU311" s="199" t="s">
        <v>87</v>
      </c>
      <c r="AY311" s="16" t="s">
        <v>130</v>
      </c>
      <c r="BE311" s="200">
        <f>IF(O311="základní",K311,0)</f>
        <v>0</v>
      </c>
      <c r="BF311" s="200">
        <f>IF(O311="snížená",K311,0)</f>
        <v>0</v>
      </c>
      <c r="BG311" s="200">
        <f>IF(O311="zákl. přenesená",K311,0)</f>
        <v>0</v>
      </c>
      <c r="BH311" s="200">
        <f>IF(O311="sníž. přenesená",K311,0)</f>
        <v>0</v>
      </c>
      <c r="BI311" s="200">
        <f>IF(O311="nulová",K311,0)</f>
        <v>0</v>
      </c>
      <c r="BJ311" s="16" t="s">
        <v>85</v>
      </c>
      <c r="BK311" s="200">
        <f>ROUND(P311*H311,2)</f>
        <v>0</v>
      </c>
      <c r="BL311" s="16" t="s">
        <v>136</v>
      </c>
      <c r="BM311" s="199" t="s">
        <v>483</v>
      </c>
    </row>
    <row r="312" spans="1:65" s="2" customFormat="1" ht="11.25">
      <c r="A312" s="30"/>
      <c r="B312" s="31"/>
      <c r="C312" s="32"/>
      <c r="D312" s="201" t="s">
        <v>138</v>
      </c>
      <c r="E312" s="32"/>
      <c r="F312" s="202" t="s">
        <v>482</v>
      </c>
      <c r="G312" s="32"/>
      <c r="H312" s="32"/>
      <c r="I312" s="32"/>
      <c r="J312" s="32"/>
      <c r="K312" s="32"/>
      <c r="L312" s="32"/>
      <c r="M312" s="35"/>
      <c r="N312" s="203"/>
      <c r="O312" s="204"/>
      <c r="P312" s="67"/>
      <c r="Q312" s="67"/>
      <c r="R312" s="67"/>
      <c r="S312" s="67"/>
      <c r="T312" s="67"/>
      <c r="U312" s="67"/>
      <c r="V312" s="67"/>
      <c r="W312" s="67"/>
      <c r="X312" s="68"/>
      <c r="Y312" s="30"/>
      <c r="Z312" s="30"/>
      <c r="AA312" s="30"/>
      <c r="AB312" s="30"/>
      <c r="AC312" s="30"/>
      <c r="AD312" s="30"/>
      <c r="AE312" s="30"/>
      <c r="AT312" s="16" t="s">
        <v>138</v>
      </c>
      <c r="AU312" s="16" t="s">
        <v>87</v>
      </c>
    </row>
    <row r="313" spans="1:65" s="2" customFormat="1" ht="33" customHeight="1">
      <c r="A313" s="30"/>
      <c r="B313" s="31"/>
      <c r="C313" s="187" t="s">
        <v>484</v>
      </c>
      <c r="D313" s="187" t="s">
        <v>132</v>
      </c>
      <c r="E313" s="188" t="s">
        <v>485</v>
      </c>
      <c r="F313" s="189" t="s">
        <v>486</v>
      </c>
      <c r="G313" s="190" t="s">
        <v>245</v>
      </c>
      <c r="H313" s="191">
        <v>601.5</v>
      </c>
      <c r="I313" s="192">
        <v>0</v>
      </c>
      <c r="J313" s="192"/>
      <c r="K313" s="192">
        <f>ROUND(P313*H313,2)</f>
        <v>0</v>
      </c>
      <c r="L313" s="193"/>
      <c r="M313" s="35"/>
      <c r="N313" s="194" t="s">
        <v>1</v>
      </c>
      <c r="O313" s="195" t="s">
        <v>41</v>
      </c>
      <c r="P313" s="196">
        <f>I313+J313</f>
        <v>0</v>
      </c>
      <c r="Q313" s="196">
        <f>ROUND(I313*H313,2)</f>
        <v>0</v>
      </c>
      <c r="R313" s="196">
        <f>ROUND(J313*H313,2)</f>
        <v>0</v>
      </c>
      <c r="S313" s="197">
        <v>2.5999999999999999E-2</v>
      </c>
      <c r="T313" s="197">
        <f>S313*H313</f>
        <v>15.638999999999999</v>
      </c>
      <c r="U313" s="197">
        <v>0</v>
      </c>
      <c r="V313" s="197">
        <f>U313*H313</f>
        <v>0</v>
      </c>
      <c r="W313" s="197">
        <v>0</v>
      </c>
      <c r="X313" s="198">
        <f>W313*H313</f>
        <v>0</v>
      </c>
      <c r="Y313" s="30"/>
      <c r="Z313" s="30"/>
      <c r="AA313" s="30"/>
      <c r="AB313" s="30"/>
      <c r="AC313" s="30"/>
      <c r="AD313" s="30"/>
      <c r="AE313" s="30"/>
      <c r="AR313" s="199" t="s">
        <v>136</v>
      </c>
      <c r="AT313" s="199" t="s">
        <v>132</v>
      </c>
      <c r="AU313" s="199" t="s">
        <v>87</v>
      </c>
      <c r="AY313" s="16" t="s">
        <v>130</v>
      </c>
      <c r="BE313" s="200">
        <f>IF(O313="základní",K313,0)</f>
        <v>0</v>
      </c>
      <c r="BF313" s="200">
        <f>IF(O313="snížená",K313,0)</f>
        <v>0</v>
      </c>
      <c r="BG313" s="200">
        <f>IF(O313="zákl. přenesená",K313,0)</f>
        <v>0</v>
      </c>
      <c r="BH313" s="200">
        <f>IF(O313="sníž. přenesená",K313,0)</f>
        <v>0</v>
      </c>
      <c r="BI313" s="200">
        <f>IF(O313="nulová",K313,0)</f>
        <v>0</v>
      </c>
      <c r="BJ313" s="16" t="s">
        <v>85</v>
      </c>
      <c r="BK313" s="200">
        <f>ROUND(P313*H313,2)</f>
        <v>0</v>
      </c>
      <c r="BL313" s="16" t="s">
        <v>136</v>
      </c>
      <c r="BM313" s="199" t="s">
        <v>487</v>
      </c>
    </row>
    <row r="314" spans="1:65" s="2" customFormat="1" ht="19.5">
      <c r="A314" s="30"/>
      <c r="B314" s="31"/>
      <c r="C314" s="32"/>
      <c r="D314" s="201" t="s">
        <v>138</v>
      </c>
      <c r="E314" s="32"/>
      <c r="F314" s="202" t="s">
        <v>488</v>
      </c>
      <c r="G314" s="32"/>
      <c r="H314" s="32"/>
      <c r="I314" s="32"/>
      <c r="J314" s="32"/>
      <c r="K314" s="32"/>
      <c r="L314" s="32"/>
      <c r="M314" s="35"/>
      <c r="N314" s="203"/>
      <c r="O314" s="204"/>
      <c r="P314" s="67"/>
      <c r="Q314" s="67"/>
      <c r="R314" s="67"/>
      <c r="S314" s="67"/>
      <c r="T314" s="67"/>
      <c r="U314" s="67"/>
      <c r="V314" s="67"/>
      <c r="W314" s="67"/>
      <c r="X314" s="68"/>
      <c r="Y314" s="30"/>
      <c r="Z314" s="30"/>
      <c r="AA314" s="30"/>
      <c r="AB314" s="30"/>
      <c r="AC314" s="30"/>
      <c r="AD314" s="30"/>
      <c r="AE314" s="30"/>
      <c r="AT314" s="16" t="s">
        <v>138</v>
      </c>
      <c r="AU314" s="16" t="s">
        <v>87</v>
      </c>
    </row>
    <row r="315" spans="1:65" s="2" customFormat="1" ht="19.5">
      <c r="A315" s="30"/>
      <c r="B315" s="31"/>
      <c r="C315" s="32"/>
      <c r="D315" s="201" t="s">
        <v>140</v>
      </c>
      <c r="E315" s="32"/>
      <c r="F315" s="205" t="s">
        <v>489</v>
      </c>
      <c r="G315" s="32"/>
      <c r="H315" s="32"/>
      <c r="I315" s="32"/>
      <c r="J315" s="32"/>
      <c r="K315" s="32"/>
      <c r="L315" s="32"/>
      <c r="M315" s="35"/>
      <c r="N315" s="203"/>
      <c r="O315" s="204"/>
      <c r="P315" s="67"/>
      <c r="Q315" s="67"/>
      <c r="R315" s="67"/>
      <c r="S315" s="67"/>
      <c r="T315" s="67"/>
      <c r="U315" s="67"/>
      <c r="V315" s="67"/>
      <c r="W315" s="67"/>
      <c r="X315" s="68"/>
      <c r="Y315" s="30"/>
      <c r="Z315" s="30"/>
      <c r="AA315" s="30"/>
      <c r="AB315" s="30"/>
      <c r="AC315" s="30"/>
      <c r="AD315" s="30"/>
      <c r="AE315" s="30"/>
      <c r="AT315" s="16" t="s">
        <v>140</v>
      </c>
      <c r="AU315" s="16" t="s">
        <v>87</v>
      </c>
    </row>
    <row r="316" spans="1:65" s="13" customFormat="1" ht="11.25">
      <c r="B316" s="215"/>
      <c r="C316" s="216"/>
      <c r="D316" s="201" t="s">
        <v>154</v>
      </c>
      <c r="E316" s="217" t="s">
        <v>1</v>
      </c>
      <c r="F316" s="218" t="s">
        <v>490</v>
      </c>
      <c r="G316" s="216"/>
      <c r="H316" s="219">
        <v>601.5</v>
      </c>
      <c r="I316" s="216"/>
      <c r="J316" s="216"/>
      <c r="K316" s="216"/>
      <c r="L316" s="216"/>
      <c r="M316" s="220"/>
      <c r="N316" s="221"/>
      <c r="O316" s="222"/>
      <c r="P316" s="222"/>
      <c r="Q316" s="222"/>
      <c r="R316" s="222"/>
      <c r="S316" s="222"/>
      <c r="T316" s="222"/>
      <c r="U316" s="222"/>
      <c r="V316" s="222"/>
      <c r="W316" s="222"/>
      <c r="X316" s="223"/>
      <c r="AT316" s="224" t="s">
        <v>154</v>
      </c>
      <c r="AU316" s="224" t="s">
        <v>87</v>
      </c>
      <c r="AV316" s="13" t="s">
        <v>87</v>
      </c>
      <c r="AW316" s="13" t="s">
        <v>5</v>
      </c>
      <c r="AX316" s="13" t="s">
        <v>85</v>
      </c>
      <c r="AY316" s="224" t="s">
        <v>130</v>
      </c>
    </row>
    <row r="317" spans="1:65" s="2" customFormat="1" ht="21.75" customHeight="1">
      <c r="A317" s="30"/>
      <c r="B317" s="31"/>
      <c r="C317" s="187" t="s">
        <v>491</v>
      </c>
      <c r="D317" s="187" t="s">
        <v>132</v>
      </c>
      <c r="E317" s="188" t="s">
        <v>492</v>
      </c>
      <c r="F317" s="189" t="s">
        <v>493</v>
      </c>
      <c r="G317" s="190" t="s">
        <v>245</v>
      </c>
      <c r="H317" s="191">
        <v>539</v>
      </c>
      <c r="I317" s="192"/>
      <c r="J317" s="192"/>
      <c r="K317" s="192">
        <f>ROUND(P317*H317,2)</f>
        <v>0</v>
      </c>
      <c r="L317" s="193"/>
      <c r="M317" s="35"/>
      <c r="N317" s="194" t="s">
        <v>1</v>
      </c>
      <c r="O317" s="195" t="s">
        <v>41</v>
      </c>
      <c r="P317" s="196">
        <f>I317+J317</f>
        <v>0</v>
      </c>
      <c r="Q317" s="196">
        <f>ROUND(I317*H317,2)</f>
        <v>0</v>
      </c>
      <c r="R317" s="196">
        <f>ROUND(J317*H317,2)</f>
        <v>0</v>
      </c>
      <c r="S317" s="197">
        <v>4.9000000000000002E-2</v>
      </c>
      <c r="T317" s="197">
        <f>S317*H317</f>
        <v>26.411000000000001</v>
      </c>
      <c r="U317" s="197">
        <v>0</v>
      </c>
      <c r="V317" s="197">
        <f>U317*H317</f>
        <v>0</v>
      </c>
      <c r="W317" s="197">
        <v>0</v>
      </c>
      <c r="X317" s="198">
        <f>W317*H317</f>
        <v>0</v>
      </c>
      <c r="Y317" s="30"/>
      <c r="Z317" s="30"/>
      <c r="AA317" s="30"/>
      <c r="AB317" s="30"/>
      <c r="AC317" s="30"/>
      <c r="AD317" s="30"/>
      <c r="AE317" s="30"/>
      <c r="AR317" s="199" t="s">
        <v>136</v>
      </c>
      <c r="AT317" s="199" t="s">
        <v>132</v>
      </c>
      <c r="AU317" s="199" t="s">
        <v>87</v>
      </c>
      <c r="AY317" s="16" t="s">
        <v>130</v>
      </c>
      <c r="BE317" s="200">
        <f>IF(O317="základní",K317,0)</f>
        <v>0</v>
      </c>
      <c r="BF317" s="200">
        <f>IF(O317="snížená",K317,0)</f>
        <v>0</v>
      </c>
      <c r="BG317" s="200">
        <f>IF(O317="zákl. přenesená",K317,0)</f>
        <v>0</v>
      </c>
      <c r="BH317" s="200">
        <f>IF(O317="sníž. přenesená",K317,0)</f>
        <v>0</v>
      </c>
      <c r="BI317" s="200">
        <f>IF(O317="nulová",K317,0)</f>
        <v>0</v>
      </c>
      <c r="BJ317" s="16" t="s">
        <v>85</v>
      </c>
      <c r="BK317" s="200">
        <f>ROUND(P317*H317,2)</f>
        <v>0</v>
      </c>
      <c r="BL317" s="16" t="s">
        <v>136</v>
      </c>
      <c r="BM317" s="199" t="s">
        <v>494</v>
      </c>
    </row>
    <row r="318" spans="1:65" s="2" customFormat="1" ht="29.25">
      <c r="A318" s="30"/>
      <c r="B318" s="31"/>
      <c r="C318" s="32"/>
      <c r="D318" s="201" t="s">
        <v>138</v>
      </c>
      <c r="E318" s="32"/>
      <c r="F318" s="202" t="s">
        <v>495</v>
      </c>
      <c r="G318" s="32"/>
      <c r="H318" s="32"/>
      <c r="I318" s="32"/>
      <c r="J318" s="32"/>
      <c r="K318" s="32"/>
      <c r="L318" s="32"/>
      <c r="M318" s="35"/>
      <c r="N318" s="203"/>
      <c r="O318" s="204"/>
      <c r="P318" s="67"/>
      <c r="Q318" s="67"/>
      <c r="R318" s="67"/>
      <c r="S318" s="67"/>
      <c r="T318" s="67"/>
      <c r="U318" s="67"/>
      <c r="V318" s="67"/>
      <c r="W318" s="67"/>
      <c r="X318" s="68"/>
      <c r="Y318" s="30"/>
      <c r="Z318" s="30"/>
      <c r="AA318" s="30"/>
      <c r="AB318" s="30"/>
      <c r="AC318" s="30"/>
      <c r="AD318" s="30"/>
      <c r="AE318" s="30"/>
      <c r="AT318" s="16" t="s">
        <v>138</v>
      </c>
      <c r="AU318" s="16" t="s">
        <v>87</v>
      </c>
    </row>
    <row r="319" spans="1:65" s="13" customFormat="1" ht="11.25">
      <c r="B319" s="215"/>
      <c r="C319" s="216"/>
      <c r="D319" s="201" t="s">
        <v>154</v>
      </c>
      <c r="E319" s="217" t="s">
        <v>1</v>
      </c>
      <c r="F319" s="218" t="s">
        <v>496</v>
      </c>
      <c r="G319" s="216"/>
      <c r="H319" s="219">
        <v>539</v>
      </c>
      <c r="I319" s="216"/>
      <c r="J319" s="216"/>
      <c r="K319" s="216"/>
      <c r="L319" s="216"/>
      <c r="M319" s="220"/>
      <c r="N319" s="221"/>
      <c r="O319" s="222"/>
      <c r="P319" s="222"/>
      <c r="Q319" s="222"/>
      <c r="R319" s="222"/>
      <c r="S319" s="222"/>
      <c r="T319" s="222"/>
      <c r="U319" s="222"/>
      <c r="V319" s="222"/>
      <c r="W319" s="222"/>
      <c r="X319" s="223"/>
      <c r="AT319" s="224" t="s">
        <v>154</v>
      </c>
      <c r="AU319" s="224" t="s">
        <v>87</v>
      </c>
      <c r="AV319" s="13" t="s">
        <v>87</v>
      </c>
      <c r="AW319" s="13" t="s">
        <v>5</v>
      </c>
      <c r="AX319" s="13" t="s">
        <v>85</v>
      </c>
      <c r="AY319" s="224" t="s">
        <v>130</v>
      </c>
    </row>
    <row r="320" spans="1:65" s="2" customFormat="1" ht="16.5" customHeight="1">
      <c r="A320" s="30"/>
      <c r="B320" s="31"/>
      <c r="C320" s="206" t="s">
        <v>497</v>
      </c>
      <c r="D320" s="206" t="s">
        <v>147</v>
      </c>
      <c r="E320" s="207" t="s">
        <v>498</v>
      </c>
      <c r="F320" s="208" t="s">
        <v>499</v>
      </c>
      <c r="G320" s="209" t="s">
        <v>245</v>
      </c>
      <c r="H320" s="210">
        <v>13</v>
      </c>
      <c r="I320" s="211"/>
      <c r="J320" s="212"/>
      <c r="K320" s="211">
        <f>ROUND(P320*H320,2)</f>
        <v>0</v>
      </c>
      <c r="L320" s="212"/>
      <c r="M320" s="213"/>
      <c r="N320" s="214" t="s">
        <v>1</v>
      </c>
      <c r="O320" s="195" t="s">
        <v>41</v>
      </c>
      <c r="P320" s="196">
        <f>I320+J320</f>
        <v>0</v>
      </c>
      <c r="Q320" s="196">
        <f>ROUND(I320*H320,2)</f>
        <v>0</v>
      </c>
      <c r="R320" s="196">
        <f>ROUND(J320*H320,2)</f>
        <v>0</v>
      </c>
      <c r="S320" s="197">
        <v>0</v>
      </c>
      <c r="T320" s="197">
        <f>S320*H320</f>
        <v>0</v>
      </c>
      <c r="U320" s="197">
        <v>1.5E-3</v>
      </c>
      <c r="V320" s="197">
        <f>U320*H320</f>
        <v>1.95E-2</v>
      </c>
      <c r="W320" s="197">
        <v>0</v>
      </c>
      <c r="X320" s="198">
        <f>W320*H320</f>
        <v>0</v>
      </c>
      <c r="Y320" s="30"/>
      <c r="Z320" s="30"/>
      <c r="AA320" s="30"/>
      <c r="AB320" s="30"/>
      <c r="AC320" s="30"/>
      <c r="AD320" s="30"/>
      <c r="AE320" s="30"/>
      <c r="AR320" s="199" t="s">
        <v>151</v>
      </c>
      <c r="AT320" s="199" t="s">
        <v>147</v>
      </c>
      <c r="AU320" s="199" t="s">
        <v>87</v>
      </c>
      <c r="AY320" s="16" t="s">
        <v>130</v>
      </c>
      <c r="BE320" s="200">
        <f>IF(O320="základní",K320,0)</f>
        <v>0</v>
      </c>
      <c r="BF320" s="200">
        <f>IF(O320="snížená",K320,0)</f>
        <v>0</v>
      </c>
      <c r="BG320" s="200">
        <f>IF(O320="zákl. přenesená",K320,0)</f>
        <v>0</v>
      </c>
      <c r="BH320" s="200">
        <f>IF(O320="sníž. přenesená",K320,0)</f>
        <v>0</v>
      </c>
      <c r="BI320" s="200">
        <f>IF(O320="nulová",K320,0)</f>
        <v>0</v>
      </c>
      <c r="BJ320" s="16" t="s">
        <v>85</v>
      </c>
      <c r="BK320" s="200">
        <f>ROUND(P320*H320,2)</f>
        <v>0</v>
      </c>
      <c r="BL320" s="16" t="s">
        <v>136</v>
      </c>
      <c r="BM320" s="199" t="s">
        <v>500</v>
      </c>
    </row>
    <row r="321" spans="1:65" s="2" customFormat="1" ht="11.25">
      <c r="A321" s="30"/>
      <c r="B321" s="31"/>
      <c r="C321" s="32"/>
      <c r="D321" s="201" t="s">
        <v>138</v>
      </c>
      <c r="E321" s="32"/>
      <c r="F321" s="202" t="s">
        <v>501</v>
      </c>
      <c r="G321" s="32"/>
      <c r="H321" s="32"/>
      <c r="I321" s="32"/>
      <c r="J321" s="32"/>
      <c r="K321" s="32"/>
      <c r="L321" s="32"/>
      <c r="M321" s="35"/>
      <c r="N321" s="203"/>
      <c r="O321" s="204"/>
      <c r="P321" s="67"/>
      <c r="Q321" s="67"/>
      <c r="R321" s="67"/>
      <c r="S321" s="67"/>
      <c r="T321" s="67"/>
      <c r="U321" s="67"/>
      <c r="V321" s="67"/>
      <c r="W321" s="67"/>
      <c r="X321" s="68"/>
      <c r="Y321" s="30"/>
      <c r="Z321" s="30"/>
      <c r="AA321" s="30"/>
      <c r="AB321" s="30"/>
      <c r="AC321" s="30"/>
      <c r="AD321" s="30"/>
      <c r="AE321" s="30"/>
      <c r="AT321" s="16" t="s">
        <v>138</v>
      </c>
      <c r="AU321" s="16" t="s">
        <v>87</v>
      </c>
    </row>
    <row r="322" spans="1:65" s="2" customFormat="1" ht="16.5" customHeight="1">
      <c r="A322" s="30"/>
      <c r="B322" s="31"/>
      <c r="C322" s="206" t="s">
        <v>502</v>
      </c>
      <c r="D322" s="206" t="s">
        <v>147</v>
      </c>
      <c r="E322" s="207" t="s">
        <v>503</v>
      </c>
      <c r="F322" s="208" t="s">
        <v>504</v>
      </c>
      <c r="G322" s="209" t="s">
        <v>245</v>
      </c>
      <c r="H322" s="210">
        <v>38</v>
      </c>
      <c r="I322" s="211"/>
      <c r="J322" s="212"/>
      <c r="K322" s="211">
        <f>ROUND(P322*H322,2)</f>
        <v>0</v>
      </c>
      <c r="L322" s="212"/>
      <c r="M322" s="213"/>
      <c r="N322" s="214" t="s">
        <v>1</v>
      </c>
      <c r="O322" s="195" t="s">
        <v>41</v>
      </c>
      <c r="P322" s="196">
        <f>I322+J322</f>
        <v>0</v>
      </c>
      <c r="Q322" s="196">
        <f>ROUND(I322*H322,2)</f>
        <v>0</v>
      </c>
      <c r="R322" s="196">
        <f>ROUND(J322*H322,2)</f>
        <v>0</v>
      </c>
      <c r="S322" s="197">
        <v>0</v>
      </c>
      <c r="T322" s="197">
        <f>S322*H322</f>
        <v>0</v>
      </c>
      <c r="U322" s="197">
        <v>1.5E-3</v>
      </c>
      <c r="V322" s="197">
        <f>U322*H322</f>
        <v>5.7000000000000002E-2</v>
      </c>
      <c r="W322" s="197">
        <v>0</v>
      </c>
      <c r="X322" s="198">
        <f>W322*H322</f>
        <v>0</v>
      </c>
      <c r="Y322" s="30"/>
      <c r="Z322" s="30"/>
      <c r="AA322" s="30"/>
      <c r="AB322" s="30"/>
      <c r="AC322" s="30"/>
      <c r="AD322" s="30"/>
      <c r="AE322" s="30"/>
      <c r="AR322" s="199" t="s">
        <v>151</v>
      </c>
      <c r="AT322" s="199" t="s">
        <v>147</v>
      </c>
      <c r="AU322" s="199" t="s">
        <v>87</v>
      </c>
      <c r="AY322" s="16" t="s">
        <v>130</v>
      </c>
      <c r="BE322" s="200">
        <f>IF(O322="základní",K322,0)</f>
        <v>0</v>
      </c>
      <c r="BF322" s="200">
        <f>IF(O322="snížená",K322,0)</f>
        <v>0</v>
      </c>
      <c r="BG322" s="200">
        <f>IF(O322="zákl. přenesená",K322,0)</f>
        <v>0</v>
      </c>
      <c r="BH322" s="200">
        <f>IF(O322="sníž. přenesená",K322,0)</f>
        <v>0</v>
      </c>
      <c r="BI322" s="200">
        <f>IF(O322="nulová",K322,0)</f>
        <v>0</v>
      </c>
      <c r="BJ322" s="16" t="s">
        <v>85</v>
      </c>
      <c r="BK322" s="200">
        <f>ROUND(P322*H322,2)</f>
        <v>0</v>
      </c>
      <c r="BL322" s="16" t="s">
        <v>136</v>
      </c>
      <c r="BM322" s="199" t="s">
        <v>505</v>
      </c>
    </row>
    <row r="323" spans="1:65" s="2" customFormat="1" ht="11.25">
      <c r="A323" s="30"/>
      <c r="B323" s="31"/>
      <c r="C323" s="32"/>
      <c r="D323" s="201" t="s">
        <v>138</v>
      </c>
      <c r="E323" s="32"/>
      <c r="F323" s="202" t="s">
        <v>504</v>
      </c>
      <c r="G323" s="32"/>
      <c r="H323" s="32"/>
      <c r="I323" s="32"/>
      <c r="J323" s="32"/>
      <c r="K323" s="32"/>
      <c r="L323" s="32"/>
      <c r="M323" s="35"/>
      <c r="N323" s="203"/>
      <c r="O323" s="204"/>
      <c r="P323" s="67"/>
      <c r="Q323" s="67"/>
      <c r="R323" s="67"/>
      <c r="S323" s="67"/>
      <c r="T323" s="67"/>
      <c r="U323" s="67"/>
      <c r="V323" s="67"/>
      <c r="W323" s="67"/>
      <c r="X323" s="68"/>
      <c r="Y323" s="30"/>
      <c r="Z323" s="30"/>
      <c r="AA323" s="30"/>
      <c r="AB323" s="30"/>
      <c r="AC323" s="30"/>
      <c r="AD323" s="30"/>
      <c r="AE323" s="30"/>
      <c r="AT323" s="16" t="s">
        <v>138</v>
      </c>
      <c r="AU323" s="16" t="s">
        <v>87</v>
      </c>
    </row>
    <row r="324" spans="1:65" s="2" customFormat="1" ht="16.5" customHeight="1">
      <c r="A324" s="30"/>
      <c r="B324" s="31"/>
      <c r="C324" s="206" t="s">
        <v>506</v>
      </c>
      <c r="D324" s="206" t="s">
        <v>147</v>
      </c>
      <c r="E324" s="207" t="s">
        <v>507</v>
      </c>
      <c r="F324" s="208" t="s">
        <v>508</v>
      </c>
      <c r="G324" s="209" t="s">
        <v>245</v>
      </c>
      <c r="H324" s="210">
        <v>13</v>
      </c>
      <c r="I324" s="211"/>
      <c r="J324" s="212"/>
      <c r="K324" s="211">
        <f>ROUND(P324*H324,2)</f>
        <v>0</v>
      </c>
      <c r="L324" s="212"/>
      <c r="M324" s="213"/>
      <c r="N324" s="214" t="s">
        <v>1</v>
      </c>
      <c r="O324" s="195" t="s">
        <v>41</v>
      </c>
      <c r="P324" s="196">
        <f>I324+J324</f>
        <v>0</v>
      </c>
      <c r="Q324" s="196">
        <f>ROUND(I324*H324,2)</f>
        <v>0</v>
      </c>
      <c r="R324" s="196">
        <f>ROUND(J324*H324,2)</f>
        <v>0</v>
      </c>
      <c r="S324" s="197">
        <v>0</v>
      </c>
      <c r="T324" s="197">
        <f>S324*H324</f>
        <v>0</v>
      </c>
      <c r="U324" s="197">
        <v>1.5E-3</v>
      </c>
      <c r="V324" s="197">
        <f>U324*H324</f>
        <v>1.95E-2</v>
      </c>
      <c r="W324" s="197">
        <v>0</v>
      </c>
      <c r="X324" s="198">
        <f>W324*H324</f>
        <v>0</v>
      </c>
      <c r="Y324" s="30"/>
      <c r="Z324" s="30"/>
      <c r="AA324" s="30"/>
      <c r="AB324" s="30"/>
      <c r="AC324" s="30"/>
      <c r="AD324" s="30"/>
      <c r="AE324" s="30"/>
      <c r="AR324" s="199" t="s">
        <v>151</v>
      </c>
      <c r="AT324" s="199" t="s">
        <v>147</v>
      </c>
      <c r="AU324" s="199" t="s">
        <v>87</v>
      </c>
      <c r="AY324" s="16" t="s">
        <v>130</v>
      </c>
      <c r="BE324" s="200">
        <f>IF(O324="základní",K324,0)</f>
        <v>0</v>
      </c>
      <c r="BF324" s="200">
        <f>IF(O324="snížená",K324,0)</f>
        <v>0</v>
      </c>
      <c r="BG324" s="200">
        <f>IF(O324="zákl. přenesená",K324,0)</f>
        <v>0</v>
      </c>
      <c r="BH324" s="200">
        <f>IF(O324="sníž. přenesená",K324,0)</f>
        <v>0</v>
      </c>
      <c r="BI324" s="200">
        <f>IF(O324="nulová",K324,0)</f>
        <v>0</v>
      </c>
      <c r="BJ324" s="16" t="s">
        <v>85</v>
      </c>
      <c r="BK324" s="200">
        <f>ROUND(P324*H324,2)</f>
        <v>0</v>
      </c>
      <c r="BL324" s="16" t="s">
        <v>136</v>
      </c>
      <c r="BM324" s="199" t="s">
        <v>509</v>
      </c>
    </row>
    <row r="325" spans="1:65" s="2" customFormat="1" ht="11.25">
      <c r="A325" s="30"/>
      <c r="B325" s="31"/>
      <c r="C325" s="32"/>
      <c r="D325" s="201" t="s">
        <v>138</v>
      </c>
      <c r="E325" s="32"/>
      <c r="F325" s="202" t="s">
        <v>510</v>
      </c>
      <c r="G325" s="32"/>
      <c r="H325" s="32"/>
      <c r="I325" s="32"/>
      <c r="J325" s="32"/>
      <c r="K325" s="32"/>
      <c r="L325" s="32"/>
      <c r="M325" s="35"/>
      <c r="N325" s="203"/>
      <c r="O325" s="204"/>
      <c r="P325" s="67"/>
      <c r="Q325" s="67"/>
      <c r="R325" s="67"/>
      <c r="S325" s="67"/>
      <c r="T325" s="67"/>
      <c r="U325" s="67"/>
      <c r="V325" s="67"/>
      <c r="W325" s="67"/>
      <c r="X325" s="68"/>
      <c r="Y325" s="30"/>
      <c r="Z325" s="30"/>
      <c r="AA325" s="30"/>
      <c r="AB325" s="30"/>
      <c r="AC325" s="30"/>
      <c r="AD325" s="30"/>
      <c r="AE325" s="30"/>
      <c r="AT325" s="16" t="s">
        <v>138</v>
      </c>
      <c r="AU325" s="16" t="s">
        <v>87</v>
      </c>
    </row>
    <row r="326" spans="1:65" s="2" customFormat="1" ht="16.5" customHeight="1">
      <c r="A326" s="30"/>
      <c r="B326" s="31"/>
      <c r="C326" s="206" t="s">
        <v>511</v>
      </c>
      <c r="D326" s="206" t="s">
        <v>147</v>
      </c>
      <c r="E326" s="207" t="s">
        <v>512</v>
      </c>
      <c r="F326" s="208" t="s">
        <v>513</v>
      </c>
      <c r="G326" s="209" t="s">
        <v>245</v>
      </c>
      <c r="H326" s="210">
        <v>25</v>
      </c>
      <c r="I326" s="211"/>
      <c r="J326" s="212"/>
      <c r="K326" s="211">
        <f>ROUND(P326*H326,2)</f>
        <v>0</v>
      </c>
      <c r="L326" s="212"/>
      <c r="M326" s="213"/>
      <c r="N326" s="214" t="s">
        <v>1</v>
      </c>
      <c r="O326" s="195" t="s">
        <v>41</v>
      </c>
      <c r="P326" s="196">
        <f>I326+J326</f>
        <v>0</v>
      </c>
      <c r="Q326" s="196">
        <f>ROUND(I326*H326,2)</f>
        <v>0</v>
      </c>
      <c r="R326" s="196">
        <f>ROUND(J326*H326,2)</f>
        <v>0</v>
      </c>
      <c r="S326" s="197">
        <v>0</v>
      </c>
      <c r="T326" s="197">
        <f>S326*H326</f>
        <v>0</v>
      </c>
      <c r="U326" s="197">
        <v>1.5E-3</v>
      </c>
      <c r="V326" s="197">
        <f>U326*H326</f>
        <v>3.7499999999999999E-2</v>
      </c>
      <c r="W326" s="197">
        <v>0</v>
      </c>
      <c r="X326" s="198">
        <f>W326*H326</f>
        <v>0</v>
      </c>
      <c r="Y326" s="30"/>
      <c r="Z326" s="30"/>
      <c r="AA326" s="30"/>
      <c r="AB326" s="30"/>
      <c r="AC326" s="30"/>
      <c r="AD326" s="30"/>
      <c r="AE326" s="30"/>
      <c r="AR326" s="199" t="s">
        <v>151</v>
      </c>
      <c r="AT326" s="199" t="s">
        <v>147</v>
      </c>
      <c r="AU326" s="199" t="s">
        <v>87</v>
      </c>
      <c r="AY326" s="16" t="s">
        <v>130</v>
      </c>
      <c r="BE326" s="200">
        <f>IF(O326="základní",K326,0)</f>
        <v>0</v>
      </c>
      <c r="BF326" s="200">
        <f>IF(O326="snížená",K326,0)</f>
        <v>0</v>
      </c>
      <c r="BG326" s="200">
        <f>IF(O326="zákl. přenesená",K326,0)</f>
        <v>0</v>
      </c>
      <c r="BH326" s="200">
        <f>IF(O326="sníž. přenesená",K326,0)</f>
        <v>0</v>
      </c>
      <c r="BI326" s="200">
        <f>IF(O326="nulová",K326,0)</f>
        <v>0</v>
      </c>
      <c r="BJ326" s="16" t="s">
        <v>85</v>
      </c>
      <c r="BK326" s="200">
        <f>ROUND(P326*H326,2)</f>
        <v>0</v>
      </c>
      <c r="BL326" s="16" t="s">
        <v>136</v>
      </c>
      <c r="BM326" s="199" t="s">
        <v>514</v>
      </c>
    </row>
    <row r="327" spans="1:65" s="2" customFormat="1" ht="11.25">
      <c r="A327" s="30"/>
      <c r="B327" s="31"/>
      <c r="C327" s="32"/>
      <c r="D327" s="201" t="s">
        <v>138</v>
      </c>
      <c r="E327" s="32"/>
      <c r="F327" s="202" t="s">
        <v>515</v>
      </c>
      <c r="G327" s="32"/>
      <c r="H327" s="32"/>
      <c r="I327" s="32"/>
      <c r="J327" s="32"/>
      <c r="K327" s="32"/>
      <c r="L327" s="32"/>
      <c r="M327" s="35"/>
      <c r="N327" s="203"/>
      <c r="O327" s="204"/>
      <c r="P327" s="67"/>
      <c r="Q327" s="67"/>
      <c r="R327" s="67"/>
      <c r="S327" s="67"/>
      <c r="T327" s="67"/>
      <c r="U327" s="67"/>
      <c r="V327" s="67"/>
      <c r="W327" s="67"/>
      <c r="X327" s="68"/>
      <c r="Y327" s="30"/>
      <c r="Z327" s="30"/>
      <c r="AA327" s="30"/>
      <c r="AB327" s="30"/>
      <c r="AC327" s="30"/>
      <c r="AD327" s="30"/>
      <c r="AE327" s="30"/>
      <c r="AT327" s="16" t="s">
        <v>138</v>
      </c>
      <c r="AU327" s="16" t="s">
        <v>87</v>
      </c>
    </row>
    <row r="328" spans="1:65" s="2" customFormat="1" ht="16.5" customHeight="1">
      <c r="A328" s="30"/>
      <c r="B328" s="31"/>
      <c r="C328" s="206" t="s">
        <v>516</v>
      </c>
      <c r="D328" s="206" t="s">
        <v>147</v>
      </c>
      <c r="E328" s="207" t="s">
        <v>517</v>
      </c>
      <c r="F328" s="208" t="s">
        <v>518</v>
      </c>
      <c r="G328" s="209" t="s">
        <v>245</v>
      </c>
      <c r="H328" s="210">
        <v>25</v>
      </c>
      <c r="I328" s="211"/>
      <c r="J328" s="212"/>
      <c r="K328" s="211">
        <f>ROUND(P328*H328,2)</f>
        <v>0</v>
      </c>
      <c r="L328" s="212"/>
      <c r="M328" s="213"/>
      <c r="N328" s="214" t="s">
        <v>1</v>
      </c>
      <c r="O328" s="195" t="s">
        <v>41</v>
      </c>
      <c r="P328" s="196">
        <f>I328+J328</f>
        <v>0</v>
      </c>
      <c r="Q328" s="196">
        <f>ROUND(I328*H328,2)</f>
        <v>0</v>
      </c>
      <c r="R328" s="196">
        <f>ROUND(J328*H328,2)</f>
        <v>0</v>
      </c>
      <c r="S328" s="197">
        <v>0</v>
      </c>
      <c r="T328" s="197">
        <f>S328*H328</f>
        <v>0</v>
      </c>
      <c r="U328" s="197">
        <v>1.5E-3</v>
      </c>
      <c r="V328" s="197">
        <f>U328*H328</f>
        <v>3.7499999999999999E-2</v>
      </c>
      <c r="W328" s="197">
        <v>0</v>
      </c>
      <c r="X328" s="198">
        <f>W328*H328</f>
        <v>0</v>
      </c>
      <c r="Y328" s="30"/>
      <c r="Z328" s="30"/>
      <c r="AA328" s="30"/>
      <c r="AB328" s="30"/>
      <c r="AC328" s="30"/>
      <c r="AD328" s="30"/>
      <c r="AE328" s="30"/>
      <c r="AR328" s="199" t="s">
        <v>151</v>
      </c>
      <c r="AT328" s="199" t="s">
        <v>147</v>
      </c>
      <c r="AU328" s="199" t="s">
        <v>87</v>
      </c>
      <c r="AY328" s="16" t="s">
        <v>130</v>
      </c>
      <c r="BE328" s="200">
        <f>IF(O328="základní",K328,0)</f>
        <v>0</v>
      </c>
      <c r="BF328" s="200">
        <f>IF(O328="snížená",K328,0)</f>
        <v>0</v>
      </c>
      <c r="BG328" s="200">
        <f>IF(O328="zákl. přenesená",K328,0)</f>
        <v>0</v>
      </c>
      <c r="BH328" s="200">
        <f>IF(O328="sníž. přenesená",K328,0)</f>
        <v>0</v>
      </c>
      <c r="BI328" s="200">
        <f>IF(O328="nulová",K328,0)</f>
        <v>0</v>
      </c>
      <c r="BJ328" s="16" t="s">
        <v>85</v>
      </c>
      <c r="BK328" s="200">
        <f>ROUND(P328*H328,2)</f>
        <v>0</v>
      </c>
      <c r="BL328" s="16" t="s">
        <v>136</v>
      </c>
      <c r="BM328" s="199" t="s">
        <v>519</v>
      </c>
    </row>
    <row r="329" spans="1:65" s="2" customFormat="1" ht="11.25">
      <c r="A329" s="30"/>
      <c r="B329" s="31"/>
      <c r="C329" s="32"/>
      <c r="D329" s="201" t="s">
        <v>138</v>
      </c>
      <c r="E329" s="32"/>
      <c r="F329" s="202" t="s">
        <v>520</v>
      </c>
      <c r="G329" s="32"/>
      <c r="H329" s="32"/>
      <c r="I329" s="32"/>
      <c r="J329" s="32"/>
      <c r="K329" s="32"/>
      <c r="L329" s="32"/>
      <c r="M329" s="35"/>
      <c r="N329" s="203"/>
      <c r="O329" s="204"/>
      <c r="P329" s="67"/>
      <c r="Q329" s="67"/>
      <c r="R329" s="67"/>
      <c r="S329" s="67"/>
      <c r="T329" s="67"/>
      <c r="U329" s="67"/>
      <c r="V329" s="67"/>
      <c r="W329" s="67"/>
      <c r="X329" s="68"/>
      <c r="Y329" s="30"/>
      <c r="Z329" s="30"/>
      <c r="AA329" s="30"/>
      <c r="AB329" s="30"/>
      <c r="AC329" s="30"/>
      <c r="AD329" s="30"/>
      <c r="AE329" s="30"/>
      <c r="AT329" s="16" t="s">
        <v>138</v>
      </c>
      <c r="AU329" s="16" t="s">
        <v>87</v>
      </c>
    </row>
    <row r="330" spans="1:65" s="2" customFormat="1" ht="16.5" customHeight="1">
      <c r="A330" s="30"/>
      <c r="B330" s="31"/>
      <c r="C330" s="206" t="s">
        <v>521</v>
      </c>
      <c r="D330" s="206" t="s">
        <v>147</v>
      </c>
      <c r="E330" s="207" t="s">
        <v>522</v>
      </c>
      <c r="F330" s="208" t="s">
        <v>523</v>
      </c>
      <c r="G330" s="209" t="s">
        <v>245</v>
      </c>
      <c r="H330" s="210">
        <v>25</v>
      </c>
      <c r="I330" s="211"/>
      <c r="J330" s="212"/>
      <c r="K330" s="211">
        <f>ROUND(P330*H330,2)</f>
        <v>0</v>
      </c>
      <c r="L330" s="212"/>
      <c r="M330" s="213"/>
      <c r="N330" s="214" t="s">
        <v>1</v>
      </c>
      <c r="O330" s="195" t="s">
        <v>41</v>
      </c>
      <c r="P330" s="196">
        <f>I330+J330</f>
        <v>0</v>
      </c>
      <c r="Q330" s="196">
        <f>ROUND(I330*H330,2)</f>
        <v>0</v>
      </c>
      <c r="R330" s="196">
        <f>ROUND(J330*H330,2)</f>
        <v>0</v>
      </c>
      <c r="S330" s="197">
        <v>0</v>
      </c>
      <c r="T330" s="197">
        <f>S330*H330</f>
        <v>0</v>
      </c>
      <c r="U330" s="197">
        <v>1.5E-3</v>
      </c>
      <c r="V330" s="197">
        <f>U330*H330</f>
        <v>3.7499999999999999E-2</v>
      </c>
      <c r="W330" s="197">
        <v>0</v>
      </c>
      <c r="X330" s="198">
        <f>W330*H330</f>
        <v>0</v>
      </c>
      <c r="Y330" s="30"/>
      <c r="Z330" s="30"/>
      <c r="AA330" s="30"/>
      <c r="AB330" s="30"/>
      <c r="AC330" s="30"/>
      <c r="AD330" s="30"/>
      <c r="AE330" s="30"/>
      <c r="AR330" s="199" t="s">
        <v>151</v>
      </c>
      <c r="AT330" s="199" t="s">
        <v>147</v>
      </c>
      <c r="AU330" s="199" t="s">
        <v>87</v>
      </c>
      <c r="AY330" s="16" t="s">
        <v>130</v>
      </c>
      <c r="BE330" s="200">
        <f>IF(O330="základní",K330,0)</f>
        <v>0</v>
      </c>
      <c r="BF330" s="200">
        <f>IF(O330="snížená",K330,0)</f>
        <v>0</v>
      </c>
      <c r="BG330" s="200">
        <f>IF(O330="zákl. přenesená",K330,0)</f>
        <v>0</v>
      </c>
      <c r="BH330" s="200">
        <f>IF(O330="sníž. přenesená",K330,0)</f>
        <v>0</v>
      </c>
      <c r="BI330" s="200">
        <f>IF(O330="nulová",K330,0)</f>
        <v>0</v>
      </c>
      <c r="BJ330" s="16" t="s">
        <v>85</v>
      </c>
      <c r="BK330" s="200">
        <f>ROUND(P330*H330,2)</f>
        <v>0</v>
      </c>
      <c r="BL330" s="16" t="s">
        <v>136</v>
      </c>
      <c r="BM330" s="199" t="s">
        <v>524</v>
      </c>
    </row>
    <row r="331" spans="1:65" s="2" customFormat="1" ht="11.25">
      <c r="A331" s="30"/>
      <c r="B331" s="31"/>
      <c r="C331" s="32"/>
      <c r="D331" s="201" t="s">
        <v>138</v>
      </c>
      <c r="E331" s="32"/>
      <c r="F331" s="202" t="s">
        <v>525</v>
      </c>
      <c r="G331" s="32"/>
      <c r="H331" s="32"/>
      <c r="I331" s="32"/>
      <c r="J331" s="32"/>
      <c r="K331" s="32"/>
      <c r="L331" s="32"/>
      <c r="M331" s="35"/>
      <c r="N331" s="203"/>
      <c r="O331" s="204"/>
      <c r="P331" s="67"/>
      <c r="Q331" s="67"/>
      <c r="R331" s="67"/>
      <c r="S331" s="67"/>
      <c r="T331" s="67"/>
      <c r="U331" s="67"/>
      <c r="V331" s="67"/>
      <c r="W331" s="67"/>
      <c r="X331" s="68"/>
      <c r="Y331" s="30"/>
      <c r="Z331" s="30"/>
      <c r="AA331" s="30"/>
      <c r="AB331" s="30"/>
      <c r="AC331" s="30"/>
      <c r="AD331" s="30"/>
      <c r="AE331" s="30"/>
      <c r="AT331" s="16" t="s">
        <v>138</v>
      </c>
      <c r="AU331" s="16" t="s">
        <v>87</v>
      </c>
    </row>
    <row r="332" spans="1:65" s="2" customFormat="1" ht="16.5" customHeight="1">
      <c r="A332" s="30"/>
      <c r="B332" s="31"/>
      <c r="C332" s="206" t="s">
        <v>526</v>
      </c>
      <c r="D332" s="206" t="s">
        <v>147</v>
      </c>
      <c r="E332" s="207" t="s">
        <v>527</v>
      </c>
      <c r="F332" s="208" t="s">
        <v>528</v>
      </c>
      <c r="G332" s="209" t="s">
        <v>245</v>
      </c>
      <c r="H332" s="210">
        <v>13</v>
      </c>
      <c r="I332" s="211"/>
      <c r="J332" s="212"/>
      <c r="K332" s="211">
        <f>ROUND(P332*H332,2)</f>
        <v>0</v>
      </c>
      <c r="L332" s="212"/>
      <c r="M332" s="213"/>
      <c r="N332" s="214" t="s">
        <v>1</v>
      </c>
      <c r="O332" s="195" t="s">
        <v>41</v>
      </c>
      <c r="P332" s="196">
        <f>I332+J332</f>
        <v>0</v>
      </c>
      <c r="Q332" s="196">
        <f>ROUND(I332*H332,2)</f>
        <v>0</v>
      </c>
      <c r="R332" s="196">
        <f>ROUND(J332*H332,2)</f>
        <v>0</v>
      </c>
      <c r="S332" s="197">
        <v>0</v>
      </c>
      <c r="T332" s="197">
        <f>S332*H332</f>
        <v>0</v>
      </c>
      <c r="U332" s="197">
        <v>1.5E-3</v>
      </c>
      <c r="V332" s="197">
        <f>U332*H332</f>
        <v>1.95E-2</v>
      </c>
      <c r="W332" s="197">
        <v>0</v>
      </c>
      <c r="X332" s="198">
        <f>W332*H332</f>
        <v>0</v>
      </c>
      <c r="Y332" s="30"/>
      <c r="Z332" s="30"/>
      <c r="AA332" s="30"/>
      <c r="AB332" s="30"/>
      <c r="AC332" s="30"/>
      <c r="AD332" s="30"/>
      <c r="AE332" s="30"/>
      <c r="AR332" s="199" t="s">
        <v>151</v>
      </c>
      <c r="AT332" s="199" t="s">
        <v>147</v>
      </c>
      <c r="AU332" s="199" t="s">
        <v>87</v>
      </c>
      <c r="AY332" s="16" t="s">
        <v>130</v>
      </c>
      <c r="BE332" s="200">
        <f>IF(O332="základní",K332,0)</f>
        <v>0</v>
      </c>
      <c r="BF332" s="200">
        <f>IF(O332="snížená",K332,0)</f>
        <v>0</v>
      </c>
      <c r="BG332" s="200">
        <f>IF(O332="zákl. přenesená",K332,0)</f>
        <v>0</v>
      </c>
      <c r="BH332" s="200">
        <f>IF(O332="sníž. přenesená",K332,0)</f>
        <v>0</v>
      </c>
      <c r="BI332" s="200">
        <f>IF(O332="nulová",K332,0)</f>
        <v>0</v>
      </c>
      <c r="BJ332" s="16" t="s">
        <v>85</v>
      </c>
      <c r="BK332" s="200">
        <f>ROUND(P332*H332,2)</f>
        <v>0</v>
      </c>
      <c r="BL332" s="16" t="s">
        <v>136</v>
      </c>
      <c r="BM332" s="199" t="s">
        <v>529</v>
      </c>
    </row>
    <row r="333" spans="1:65" s="2" customFormat="1" ht="11.25">
      <c r="A333" s="30"/>
      <c r="B333" s="31"/>
      <c r="C333" s="32"/>
      <c r="D333" s="201" t="s">
        <v>138</v>
      </c>
      <c r="E333" s="32"/>
      <c r="F333" s="202" t="s">
        <v>528</v>
      </c>
      <c r="G333" s="32"/>
      <c r="H333" s="32"/>
      <c r="I333" s="32"/>
      <c r="J333" s="32"/>
      <c r="K333" s="32"/>
      <c r="L333" s="32"/>
      <c r="M333" s="35"/>
      <c r="N333" s="203"/>
      <c r="O333" s="204"/>
      <c r="P333" s="67"/>
      <c r="Q333" s="67"/>
      <c r="R333" s="67"/>
      <c r="S333" s="67"/>
      <c r="T333" s="67"/>
      <c r="U333" s="67"/>
      <c r="V333" s="67"/>
      <c r="W333" s="67"/>
      <c r="X333" s="68"/>
      <c r="Y333" s="30"/>
      <c r="Z333" s="30"/>
      <c r="AA333" s="30"/>
      <c r="AB333" s="30"/>
      <c r="AC333" s="30"/>
      <c r="AD333" s="30"/>
      <c r="AE333" s="30"/>
      <c r="AT333" s="16" t="s">
        <v>138</v>
      </c>
      <c r="AU333" s="16" t="s">
        <v>87</v>
      </c>
    </row>
    <row r="334" spans="1:65" s="2" customFormat="1" ht="16.5" customHeight="1">
      <c r="A334" s="30"/>
      <c r="B334" s="31"/>
      <c r="C334" s="206" t="s">
        <v>530</v>
      </c>
      <c r="D334" s="206" t="s">
        <v>147</v>
      </c>
      <c r="E334" s="207" t="s">
        <v>531</v>
      </c>
      <c r="F334" s="208" t="s">
        <v>532</v>
      </c>
      <c r="G334" s="209" t="s">
        <v>245</v>
      </c>
      <c r="H334" s="210">
        <v>13</v>
      </c>
      <c r="I334" s="211"/>
      <c r="J334" s="212"/>
      <c r="K334" s="211">
        <f>ROUND(P334*H334,2)</f>
        <v>0</v>
      </c>
      <c r="L334" s="212"/>
      <c r="M334" s="213"/>
      <c r="N334" s="214" t="s">
        <v>1</v>
      </c>
      <c r="O334" s="195" t="s">
        <v>41</v>
      </c>
      <c r="P334" s="196">
        <f>I334+J334</f>
        <v>0</v>
      </c>
      <c r="Q334" s="196">
        <f>ROUND(I334*H334,2)</f>
        <v>0</v>
      </c>
      <c r="R334" s="196">
        <f>ROUND(J334*H334,2)</f>
        <v>0</v>
      </c>
      <c r="S334" s="197">
        <v>0</v>
      </c>
      <c r="T334" s="197">
        <f>S334*H334</f>
        <v>0</v>
      </c>
      <c r="U334" s="197">
        <v>1.5E-3</v>
      </c>
      <c r="V334" s="197">
        <f>U334*H334</f>
        <v>1.95E-2</v>
      </c>
      <c r="W334" s="197">
        <v>0</v>
      </c>
      <c r="X334" s="198">
        <f>W334*H334</f>
        <v>0</v>
      </c>
      <c r="Y334" s="30"/>
      <c r="Z334" s="30"/>
      <c r="AA334" s="30"/>
      <c r="AB334" s="30"/>
      <c r="AC334" s="30"/>
      <c r="AD334" s="30"/>
      <c r="AE334" s="30"/>
      <c r="AR334" s="199" t="s">
        <v>151</v>
      </c>
      <c r="AT334" s="199" t="s">
        <v>147</v>
      </c>
      <c r="AU334" s="199" t="s">
        <v>87</v>
      </c>
      <c r="AY334" s="16" t="s">
        <v>130</v>
      </c>
      <c r="BE334" s="200">
        <f>IF(O334="základní",K334,0)</f>
        <v>0</v>
      </c>
      <c r="BF334" s="200">
        <f>IF(O334="snížená",K334,0)</f>
        <v>0</v>
      </c>
      <c r="BG334" s="200">
        <f>IF(O334="zákl. přenesená",K334,0)</f>
        <v>0</v>
      </c>
      <c r="BH334" s="200">
        <f>IF(O334="sníž. přenesená",K334,0)</f>
        <v>0</v>
      </c>
      <c r="BI334" s="200">
        <f>IF(O334="nulová",K334,0)</f>
        <v>0</v>
      </c>
      <c r="BJ334" s="16" t="s">
        <v>85</v>
      </c>
      <c r="BK334" s="200">
        <f>ROUND(P334*H334,2)</f>
        <v>0</v>
      </c>
      <c r="BL334" s="16" t="s">
        <v>136</v>
      </c>
      <c r="BM334" s="199" t="s">
        <v>533</v>
      </c>
    </row>
    <row r="335" spans="1:65" s="2" customFormat="1" ht="11.25">
      <c r="A335" s="30"/>
      <c r="B335" s="31"/>
      <c r="C335" s="32"/>
      <c r="D335" s="201" t="s">
        <v>138</v>
      </c>
      <c r="E335" s="32"/>
      <c r="F335" s="202" t="s">
        <v>532</v>
      </c>
      <c r="G335" s="32"/>
      <c r="H335" s="32"/>
      <c r="I335" s="32"/>
      <c r="J335" s="32"/>
      <c r="K335" s="32"/>
      <c r="L335" s="32"/>
      <c r="M335" s="35"/>
      <c r="N335" s="203"/>
      <c r="O335" s="204"/>
      <c r="P335" s="67"/>
      <c r="Q335" s="67"/>
      <c r="R335" s="67"/>
      <c r="S335" s="67"/>
      <c r="T335" s="67"/>
      <c r="U335" s="67"/>
      <c r="V335" s="67"/>
      <c r="W335" s="67"/>
      <c r="X335" s="68"/>
      <c r="Y335" s="30"/>
      <c r="Z335" s="30"/>
      <c r="AA335" s="30"/>
      <c r="AB335" s="30"/>
      <c r="AC335" s="30"/>
      <c r="AD335" s="30"/>
      <c r="AE335" s="30"/>
      <c r="AT335" s="16" t="s">
        <v>138</v>
      </c>
      <c r="AU335" s="16" t="s">
        <v>87</v>
      </c>
    </row>
    <row r="336" spans="1:65" s="2" customFormat="1" ht="16.5" customHeight="1">
      <c r="A336" s="30"/>
      <c r="B336" s="31"/>
      <c r="C336" s="206" t="s">
        <v>534</v>
      </c>
      <c r="D336" s="206" t="s">
        <v>147</v>
      </c>
      <c r="E336" s="207" t="s">
        <v>535</v>
      </c>
      <c r="F336" s="208" t="s">
        <v>536</v>
      </c>
      <c r="G336" s="209" t="s">
        <v>245</v>
      </c>
      <c r="H336" s="210">
        <v>63</v>
      </c>
      <c r="I336" s="211"/>
      <c r="J336" s="212"/>
      <c r="K336" s="211">
        <f>ROUND(P336*H336,2)</f>
        <v>0</v>
      </c>
      <c r="L336" s="212"/>
      <c r="M336" s="213"/>
      <c r="N336" s="214" t="s">
        <v>1</v>
      </c>
      <c r="O336" s="195" t="s">
        <v>41</v>
      </c>
      <c r="P336" s="196">
        <f>I336+J336</f>
        <v>0</v>
      </c>
      <c r="Q336" s="196">
        <f>ROUND(I336*H336,2)</f>
        <v>0</v>
      </c>
      <c r="R336" s="196">
        <f>ROUND(J336*H336,2)</f>
        <v>0</v>
      </c>
      <c r="S336" s="197">
        <v>0</v>
      </c>
      <c r="T336" s="197">
        <f>S336*H336</f>
        <v>0</v>
      </c>
      <c r="U336" s="197">
        <v>1.5E-3</v>
      </c>
      <c r="V336" s="197">
        <f>U336*H336</f>
        <v>9.4500000000000001E-2</v>
      </c>
      <c r="W336" s="197">
        <v>0</v>
      </c>
      <c r="X336" s="198">
        <f>W336*H336</f>
        <v>0</v>
      </c>
      <c r="Y336" s="30"/>
      <c r="Z336" s="30"/>
      <c r="AA336" s="30"/>
      <c r="AB336" s="30"/>
      <c r="AC336" s="30"/>
      <c r="AD336" s="30"/>
      <c r="AE336" s="30"/>
      <c r="AR336" s="199" t="s">
        <v>151</v>
      </c>
      <c r="AT336" s="199" t="s">
        <v>147</v>
      </c>
      <c r="AU336" s="199" t="s">
        <v>87</v>
      </c>
      <c r="AY336" s="16" t="s">
        <v>130</v>
      </c>
      <c r="BE336" s="200">
        <f>IF(O336="základní",K336,0)</f>
        <v>0</v>
      </c>
      <c r="BF336" s="200">
        <f>IF(O336="snížená",K336,0)</f>
        <v>0</v>
      </c>
      <c r="BG336" s="200">
        <f>IF(O336="zákl. přenesená",K336,0)</f>
        <v>0</v>
      </c>
      <c r="BH336" s="200">
        <f>IF(O336="sníž. přenesená",K336,0)</f>
        <v>0</v>
      </c>
      <c r="BI336" s="200">
        <f>IF(O336="nulová",K336,0)</f>
        <v>0</v>
      </c>
      <c r="BJ336" s="16" t="s">
        <v>85</v>
      </c>
      <c r="BK336" s="200">
        <f>ROUND(P336*H336,2)</f>
        <v>0</v>
      </c>
      <c r="BL336" s="16" t="s">
        <v>136</v>
      </c>
      <c r="BM336" s="199" t="s">
        <v>537</v>
      </c>
    </row>
    <row r="337" spans="1:65" s="2" customFormat="1" ht="11.25">
      <c r="A337" s="30"/>
      <c r="B337" s="31"/>
      <c r="C337" s="32"/>
      <c r="D337" s="201" t="s">
        <v>138</v>
      </c>
      <c r="E337" s="32"/>
      <c r="F337" s="202" t="s">
        <v>536</v>
      </c>
      <c r="G337" s="32"/>
      <c r="H337" s="32"/>
      <c r="I337" s="32"/>
      <c r="J337" s="32"/>
      <c r="K337" s="32"/>
      <c r="L337" s="32"/>
      <c r="M337" s="35"/>
      <c r="N337" s="203"/>
      <c r="O337" s="204"/>
      <c r="P337" s="67"/>
      <c r="Q337" s="67"/>
      <c r="R337" s="67"/>
      <c r="S337" s="67"/>
      <c r="T337" s="67"/>
      <c r="U337" s="67"/>
      <c r="V337" s="67"/>
      <c r="W337" s="67"/>
      <c r="X337" s="68"/>
      <c r="Y337" s="30"/>
      <c r="Z337" s="30"/>
      <c r="AA337" s="30"/>
      <c r="AB337" s="30"/>
      <c r="AC337" s="30"/>
      <c r="AD337" s="30"/>
      <c r="AE337" s="30"/>
      <c r="AT337" s="16" t="s">
        <v>138</v>
      </c>
      <c r="AU337" s="16" t="s">
        <v>87</v>
      </c>
    </row>
    <row r="338" spans="1:65" s="2" customFormat="1" ht="16.5" customHeight="1">
      <c r="A338" s="30"/>
      <c r="B338" s="31"/>
      <c r="C338" s="206" t="s">
        <v>538</v>
      </c>
      <c r="D338" s="206" t="s">
        <v>147</v>
      </c>
      <c r="E338" s="207" t="s">
        <v>539</v>
      </c>
      <c r="F338" s="208" t="s">
        <v>540</v>
      </c>
      <c r="G338" s="209" t="s">
        <v>245</v>
      </c>
      <c r="H338" s="210">
        <v>25</v>
      </c>
      <c r="I338" s="211"/>
      <c r="J338" s="212"/>
      <c r="K338" s="211">
        <f>ROUND(P338*H338,2)</f>
        <v>0</v>
      </c>
      <c r="L338" s="212"/>
      <c r="M338" s="213"/>
      <c r="N338" s="214" t="s">
        <v>1</v>
      </c>
      <c r="O338" s="195" t="s">
        <v>41</v>
      </c>
      <c r="P338" s="196">
        <f>I338+J338</f>
        <v>0</v>
      </c>
      <c r="Q338" s="196">
        <f>ROUND(I338*H338,2)</f>
        <v>0</v>
      </c>
      <c r="R338" s="196">
        <f>ROUND(J338*H338,2)</f>
        <v>0</v>
      </c>
      <c r="S338" s="197">
        <v>0</v>
      </c>
      <c r="T338" s="197">
        <f>S338*H338</f>
        <v>0</v>
      </c>
      <c r="U338" s="197">
        <v>1.5E-3</v>
      </c>
      <c r="V338" s="197">
        <f>U338*H338</f>
        <v>3.7499999999999999E-2</v>
      </c>
      <c r="W338" s="197">
        <v>0</v>
      </c>
      <c r="X338" s="198">
        <f>W338*H338</f>
        <v>0</v>
      </c>
      <c r="Y338" s="30"/>
      <c r="Z338" s="30"/>
      <c r="AA338" s="30"/>
      <c r="AB338" s="30"/>
      <c r="AC338" s="30"/>
      <c r="AD338" s="30"/>
      <c r="AE338" s="30"/>
      <c r="AR338" s="199" t="s">
        <v>151</v>
      </c>
      <c r="AT338" s="199" t="s">
        <v>147</v>
      </c>
      <c r="AU338" s="199" t="s">
        <v>87</v>
      </c>
      <c r="AY338" s="16" t="s">
        <v>130</v>
      </c>
      <c r="BE338" s="200">
        <f>IF(O338="základní",K338,0)</f>
        <v>0</v>
      </c>
      <c r="BF338" s="200">
        <f>IF(O338="snížená",K338,0)</f>
        <v>0</v>
      </c>
      <c r="BG338" s="200">
        <f>IF(O338="zákl. přenesená",K338,0)</f>
        <v>0</v>
      </c>
      <c r="BH338" s="200">
        <f>IF(O338="sníž. přenesená",K338,0)</f>
        <v>0</v>
      </c>
      <c r="BI338" s="200">
        <f>IF(O338="nulová",K338,0)</f>
        <v>0</v>
      </c>
      <c r="BJ338" s="16" t="s">
        <v>85</v>
      </c>
      <c r="BK338" s="200">
        <f>ROUND(P338*H338,2)</f>
        <v>0</v>
      </c>
      <c r="BL338" s="16" t="s">
        <v>136</v>
      </c>
      <c r="BM338" s="199" t="s">
        <v>541</v>
      </c>
    </row>
    <row r="339" spans="1:65" s="2" customFormat="1" ht="11.25">
      <c r="A339" s="30"/>
      <c r="B339" s="31"/>
      <c r="C339" s="32"/>
      <c r="D339" s="201" t="s">
        <v>138</v>
      </c>
      <c r="E339" s="32"/>
      <c r="F339" s="202" t="s">
        <v>540</v>
      </c>
      <c r="G339" s="32"/>
      <c r="H339" s="32"/>
      <c r="I339" s="32"/>
      <c r="J339" s="32"/>
      <c r="K339" s="32"/>
      <c r="L339" s="32"/>
      <c r="M339" s="35"/>
      <c r="N339" s="203"/>
      <c r="O339" s="204"/>
      <c r="P339" s="67"/>
      <c r="Q339" s="67"/>
      <c r="R339" s="67"/>
      <c r="S339" s="67"/>
      <c r="T339" s="67"/>
      <c r="U339" s="67"/>
      <c r="V339" s="67"/>
      <c r="W339" s="67"/>
      <c r="X339" s="68"/>
      <c r="Y339" s="30"/>
      <c r="Z339" s="30"/>
      <c r="AA339" s="30"/>
      <c r="AB339" s="30"/>
      <c r="AC339" s="30"/>
      <c r="AD339" s="30"/>
      <c r="AE339" s="30"/>
      <c r="AT339" s="16" t="s">
        <v>138</v>
      </c>
      <c r="AU339" s="16" t="s">
        <v>87</v>
      </c>
    </row>
    <row r="340" spans="1:65" s="2" customFormat="1" ht="16.5" customHeight="1">
      <c r="A340" s="30"/>
      <c r="B340" s="31"/>
      <c r="C340" s="206" t="s">
        <v>542</v>
      </c>
      <c r="D340" s="206" t="s">
        <v>147</v>
      </c>
      <c r="E340" s="207" t="s">
        <v>543</v>
      </c>
      <c r="F340" s="208" t="s">
        <v>544</v>
      </c>
      <c r="G340" s="209" t="s">
        <v>245</v>
      </c>
      <c r="H340" s="210">
        <v>25</v>
      </c>
      <c r="I340" s="211"/>
      <c r="J340" s="212"/>
      <c r="K340" s="211">
        <f>ROUND(P340*H340,2)</f>
        <v>0</v>
      </c>
      <c r="L340" s="212"/>
      <c r="M340" s="213"/>
      <c r="N340" s="214" t="s">
        <v>1</v>
      </c>
      <c r="O340" s="195" t="s">
        <v>41</v>
      </c>
      <c r="P340" s="196">
        <f>I340+J340</f>
        <v>0</v>
      </c>
      <c r="Q340" s="196">
        <f>ROUND(I340*H340,2)</f>
        <v>0</v>
      </c>
      <c r="R340" s="196">
        <f>ROUND(J340*H340,2)</f>
        <v>0</v>
      </c>
      <c r="S340" s="197">
        <v>0</v>
      </c>
      <c r="T340" s="197">
        <f>S340*H340</f>
        <v>0</v>
      </c>
      <c r="U340" s="197">
        <v>1.5E-3</v>
      </c>
      <c r="V340" s="197">
        <f>U340*H340</f>
        <v>3.7499999999999999E-2</v>
      </c>
      <c r="W340" s="197">
        <v>0</v>
      </c>
      <c r="X340" s="198">
        <f>W340*H340</f>
        <v>0</v>
      </c>
      <c r="Y340" s="30"/>
      <c r="Z340" s="30"/>
      <c r="AA340" s="30"/>
      <c r="AB340" s="30"/>
      <c r="AC340" s="30"/>
      <c r="AD340" s="30"/>
      <c r="AE340" s="30"/>
      <c r="AR340" s="199" t="s">
        <v>151</v>
      </c>
      <c r="AT340" s="199" t="s">
        <v>147</v>
      </c>
      <c r="AU340" s="199" t="s">
        <v>87</v>
      </c>
      <c r="AY340" s="16" t="s">
        <v>130</v>
      </c>
      <c r="BE340" s="200">
        <f>IF(O340="základní",K340,0)</f>
        <v>0</v>
      </c>
      <c r="BF340" s="200">
        <f>IF(O340="snížená",K340,0)</f>
        <v>0</v>
      </c>
      <c r="BG340" s="200">
        <f>IF(O340="zákl. přenesená",K340,0)</f>
        <v>0</v>
      </c>
      <c r="BH340" s="200">
        <f>IF(O340="sníž. přenesená",K340,0)</f>
        <v>0</v>
      </c>
      <c r="BI340" s="200">
        <f>IF(O340="nulová",K340,0)</f>
        <v>0</v>
      </c>
      <c r="BJ340" s="16" t="s">
        <v>85</v>
      </c>
      <c r="BK340" s="200">
        <f>ROUND(P340*H340,2)</f>
        <v>0</v>
      </c>
      <c r="BL340" s="16" t="s">
        <v>136</v>
      </c>
      <c r="BM340" s="199" t="s">
        <v>545</v>
      </c>
    </row>
    <row r="341" spans="1:65" s="2" customFormat="1" ht="11.25">
      <c r="A341" s="30"/>
      <c r="B341" s="31"/>
      <c r="C341" s="32"/>
      <c r="D341" s="201" t="s">
        <v>138</v>
      </c>
      <c r="E341" s="32"/>
      <c r="F341" s="202" t="s">
        <v>544</v>
      </c>
      <c r="G341" s="32"/>
      <c r="H341" s="32"/>
      <c r="I341" s="32"/>
      <c r="J341" s="32"/>
      <c r="K341" s="32"/>
      <c r="L341" s="32"/>
      <c r="M341" s="35"/>
      <c r="N341" s="203"/>
      <c r="O341" s="204"/>
      <c r="P341" s="67"/>
      <c r="Q341" s="67"/>
      <c r="R341" s="67"/>
      <c r="S341" s="67"/>
      <c r="T341" s="67"/>
      <c r="U341" s="67"/>
      <c r="V341" s="67"/>
      <c r="W341" s="67"/>
      <c r="X341" s="68"/>
      <c r="Y341" s="30"/>
      <c r="Z341" s="30"/>
      <c r="AA341" s="30"/>
      <c r="AB341" s="30"/>
      <c r="AC341" s="30"/>
      <c r="AD341" s="30"/>
      <c r="AE341" s="30"/>
      <c r="AT341" s="16" t="s">
        <v>138</v>
      </c>
      <c r="AU341" s="16" t="s">
        <v>87</v>
      </c>
    </row>
    <row r="342" spans="1:65" s="2" customFormat="1" ht="16.5" customHeight="1">
      <c r="A342" s="30"/>
      <c r="B342" s="31"/>
      <c r="C342" s="206" t="s">
        <v>546</v>
      </c>
      <c r="D342" s="206" t="s">
        <v>147</v>
      </c>
      <c r="E342" s="207" t="s">
        <v>547</v>
      </c>
      <c r="F342" s="208" t="s">
        <v>548</v>
      </c>
      <c r="G342" s="209" t="s">
        <v>245</v>
      </c>
      <c r="H342" s="210">
        <v>25</v>
      </c>
      <c r="I342" s="211"/>
      <c r="J342" s="212"/>
      <c r="K342" s="211">
        <f>ROUND(P342*H342,2)</f>
        <v>0</v>
      </c>
      <c r="L342" s="212"/>
      <c r="M342" s="213"/>
      <c r="N342" s="214" t="s">
        <v>1</v>
      </c>
      <c r="O342" s="195" t="s">
        <v>41</v>
      </c>
      <c r="P342" s="196">
        <f>I342+J342</f>
        <v>0</v>
      </c>
      <c r="Q342" s="196">
        <f>ROUND(I342*H342,2)</f>
        <v>0</v>
      </c>
      <c r="R342" s="196">
        <f>ROUND(J342*H342,2)</f>
        <v>0</v>
      </c>
      <c r="S342" s="197">
        <v>0</v>
      </c>
      <c r="T342" s="197">
        <f>S342*H342</f>
        <v>0</v>
      </c>
      <c r="U342" s="197">
        <v>1.5E-3</v>
      </c>
      <c r="V342" s="197">
        <f>U342*H342</f>
        <v>3.7499999999999999E-2</v>
      </c>
      <c r="W342" s="197">
        <v>0</v>
      </c>
      <c r="X342" s="198">
        <f>W342*H342</f>
        <v>0</v>
      </c>
      <c r="Y342" s="30"/>
      <c r="Z342" s="30"/>
      <c r="AA342" s="30"/>
      <c r="AB342" s="30"/>
      <c r="AC342" s="30"/>
      <c r="AD342" s="30"/>
      <c r="AE342" s="30"/>
      <c r="AR342" s="199" t="s">
        <v>151</v>
      </c>
      <c r="AT342" s="199" t="s">
        <v>147</v>
      </c>
      <c r="AU342" s="199" t="s">
        <v>87</v>
      </c>
      <c r="AY342" s="16" t="s">
        <v>130</v>
      </c>
      <c r="BE342" s="200">
        <f>IF(O342="základní",K342,0)</f>
        <v>0</v>
      </c>
      <c r="BF342" s="200">
        <f>IF(O342="snížená",K342,0)</f>
        <v>0</v>
      </c>
      <c r="BG342" s="200">
        <f>IF(O342="zákl. přenesená",K342,0)</f>
        <v>0</v>
      </c>
      <c r="BH342" s="200">
        <f>IF(O342="sníž. přenesená",K342,0)</f>
        <v>0</v>
      </c>
      <c r="BI342" s="200">
        <f>IF(O342="nulová",K342,0)</f>
        <v>0</v>
      </c>
      <c r="BJ342" s="16" t="s">
        <v>85</v>
      </c>
      <c r="BK342" s="200">
        <f>ROUND(P342*H342,2)</f>
        <v>0</v>
      </c>
      <c r="BL342" s="16" t="s">
        <v>136</v>
      </c>
      <c r="BM342" s="199" t="s">
        <v>549</v>
      </c>
    </row>
    <row r="343" spans="1:65" s="2" customFormat="1" ht="11.25">
      <c r="A343" s="30"/>
      <c r="B343" s="31"/>
      <c r="C343" s="32"/>
      <c r="D343" s="201" t="s">
        <v>138</v>
      </c>
      <c r="E343" s="32"/>
      <c r="F343" s="202" t="s">
        <v>548</v>
      </c>
      <c r="G343" s="32"/>
      <c r="H343" s="32"/>
      <c r="I343" s="32"/>
      <c r="J343" s="32"/>
      <c r="K343" s="32"/>
      <c r="L343" s="32"/>
      <c r="M343" s="35"/>
      <c r="N343" s="203"/>
      <c r="O343" s="204"/>
      <c r="P343" s="67"/>
      <c r="Q343" s="67"/>
      <c r="R343" s="67"/>
      <c r="S343" s="67"/>
      <c r="T343" s="67"/>
      <c r="U343" s="67"/>
      <c r="V343" s="67"/>
      <c r="W343" s="67"/>
      <c r="X343" s="68"/>
      <c r="Y343" s="30"/>
      <c r="Z343" s="30"/>
      <c r="AA343" s="30"/>
      <c r="AB343" s="30"/>
      <c r="AC343" s="30"/>
      <c r="AD343" s="30"/>
      <c r="AE343" s="30"/>
      <c r="AT343" s="16" t="s">
        <v>138</v>
      </c>
      <c r="AU343" s="16" t="s">
        <v>87</v>
      </c>
    </row>
    <row r="344" spans="1:65" s="2" customFormat="1" ht="16.5" customHeight="1">
      <c r="A344" s="30"/>
      <c r="B344" s="31"/>
      <c r="C344" s="206" t="s">
        <v>550</v>
      </c>
      <c r="D344" s="206" t="s">
        <v>147</v>
      </c>
      <c r="E344" s="207" t="s">
        <v>551</v>
      </c>
      <c r="F344" s="208" t="s">
        <v>552</v>
      </c>
      <c r="G344" s="209" t="s">
        <v>245</v>
      </c>
      <c r="H344" s="210">
        <v>50</v>
      </c>
      <c r="I344" s="211"/>
      <c r="J344" s="212"/>
      <c r="K344" s="211">
        <f>ROUND(P344*H344,2)</f>
        <v>0</v>
      </c>
      <c r="L344" s="212"/>
      <c r="M344" s="213"/>
      <c r="N344" s="214" t="s">
        <v>1</v>
      </c>
      <c r="O344" s="195" t="s">
        <v>41</v>
      </c>
      <c r="P344" s="196">
        <f>I344+J344</f>
        <v>0</v>
      </c>
      <c r="Q344" s="196">
        <f>ROUND(I344*H344,2)</f>
        <v>0</v>
      </c>
      <c r="R344" s="196">
        <f>ROUND(J344*H344,2)</f>
        <v>0</v>
      </c>
      <c r="S344" s="197">
        <v>0</v>
      </c>
      <c r="T344" s="197">
        <f>S344*H344</f>
        <v>0</v>
      </c>
      <c r="U344" s="197">
        <v>1.5E-3</v>
      </c>
      <c r="V344" s="197">
        <f>U344*H344</f>
        <v>7.4999999999999997E-2</v>
      </c>
      <c r="W344" s="197">
        <v>0</v>
      </c>
      <c r="X344" s="198">
        <f>W344*H344</f>
        <v>0</v>
      </c>
      <c r="Y344" s="30"/>
      <c r="Z344" s="30"/>
      <c r="AA344" s="30"/>
      <c r="AB344" s="30"/>
      <c r="AC344" s="30"/>
      <c r="AD344" s="30"/>
      <c r="AE344" s="30"/>
      <c r="AR344" s="199" t="s">
        <v>151</v>
      </c>
      <c r="AT344" s="199" t="s">
        <v>147</v>
      </c>
      <c r="AU344" s="199" t="s">
        <v>87</v>
      </c>
      <c r="AY344" s="16" t="s">
        <v>130</v>
      </c>
      <c r="BE344" s="200">
        <f>IF(O344="základní",K344,0)</f>
        <v>0</v>
      </c>
      <c r="BF344" s="200">
        <f>IF(O344="snížená",K344,0)</f>
        <v>0</v>
      </c>
      <c r="BG344" s="200">
        <f>IF(O344="zákl. přenesená",K344,0)</f>
        <v>0</v>
      </c>
      <c r="BH344" s="200">
        <f>IF(O344="sníž. přenesená",K344,0)</f>
        <v>0</v>
      </c>
      <c r="BI344" s="200">
        <f>IF(O344="nulová",K344,0)</f>
        <v>0</v>
      </c>
      <c r="BJ344" s="16" t="s">
        <v>85</v>
      </c>
      <c r="BK344" s="200">
        <f>ROUND(P344*H344,2)</f>
        <v>0</v>
      </c>
      <c r="BL344" s="16" t="s">
        <v>136</v>
      </c>
      <c r="BM344" s="199" t="s">
        <v>553</v>
      </c>
    </row>
    <row r="345" spans="1:65" s="2" customFormat="1" ht="11.25">
      <c r="A345" s="30"/>
      <c r="B345" s="31"/>
      <c r="C345" s="32"/>
      <c r="D345" s="201" t="s">
        <v>138</v>
      </c>
      <c r="E345" s="32"/>
      <c r="F345" s="202" t="s">
        <v>552</v>
      </c>
      <c r="G345" s="32"/>
      <c r="H345" s="32"/>
      <c r="I345" s="32"/>
      <c r="J345" s="32"/>
      <c r="K345" s="32"/>
      <c r="L345" s="32"/>
      <c r="M345" s="35"/>
      <c r="N345" s="203"/>
      <c r="O345" s="204"/>
      <c r="P345" s="67"/>
      <c r="Q345" s="67"/>
      <c r="R345" s="67"/>
      <c r="S345" s="67"/>
      <c r="T345" s="67"/>
      <c r="U345" s="67"/>
      <c r="V345" s="67"/>
      <c r="W345" s="67"/>
      <c r="X345" s="68"/>
      <c r="Y345" s="30"/>
      <c r="Z345" s="30"/>
      <c r="AA345" s="30"/>
      <c r="AB345" s="30"/>
      <c r="AC345" s="30"/>
      <c r="AD345" s="30"/>
      <c r="AE345" s="30"/>
      <c r="AT345" s="16" t="s">
        <v>138</v>
      </c>
      <c r="AU345" s="16" t="s">
        <v>87</v>
      </c>
    </row>
    <row r="346" spans="1:65" s="2" customFormat="1" ht="16.5" customHeight="1">
      <c r="A346" s="30"/>
      <c r="B346" s="31"/>
      <c r="C346" s="206" t="s">
        <v>554</v>
      </c>
      <c r="D346" s="206" t="s">
        <v>147</v>
      </c>
      <c r="E346" s="207" t="s">
        <v>555</v>
      </c>
      <c r="F346" s="208" t="s">
        <v>556</v>
      </c>
      <c r="G346" s="209" t="s">
        <v>245</v>
      </c>
      <c r="H346" s="210">
        <v>25</v>
      </c>
      <c r="I346" s="211"/>
      <c r="J346" s="212"/>
      <c r="K346" s="211">
        <f>ROUND(P346*H346,2)</f>
        <v>0</v>
      </c>
      <c r="L346" s="212"/>
      <c r="M346" s="213"/>
      <c r="N346" s="214" t="s">
        <v>1</v>
      </c>
      <c r="O346" s="195" t="s">
        <v>41</v>
      </c>
      <c r="P346" s="196">
        <f>I346+J346</f>
        <v>0</v>
      </c>
      <c r="Q346" s="196">
        <f>ROUND(I346*H346,2)</f>
        <v>0</v>
      </c>
      <c r="R346" s="196">
        <f>ROUND(J346*H346,2)</f>
        <v>0</v>
      </c>
      <c r="S346" s="197">
        <v>0</v>
      </c>
      <c r="T346" s="197">
        <f>S346*H346</f>
        <v>0</v>
      </c>
      <c r="U346" s="197">
        <v>1.5E-3</v>
      </c>
      <c r="V346" s="197">
        <f>U346*H346</f>
        <v>3.7499999999999999E-2</v>
      </c>
      <c r="W346" s="197">
        <v>0</v>
      </c>
      <c r="X346" s="198">
        <f>W346*H346</f>
        <v>0</v>
      </c>
      <c r="Y346" s="30"/>
      <c r="Z346" s="30"/>
      <c r="AA346" s="30"/>
      <c r="AB346" s="30"/>
      <c r="AC346" s="30"/>
      <c r="AD346" s="30"/>
      <c r="AE346" s="30"/>
      <c r="AR346" s="199" t="s">
        <v>151</v>
      </c>
      <c r="AT346" s="199" t="s">
        <v>147</v>
      </c>
      <c r="AU346" s="199" t="s">
        <v>87</v>
      </c>
      <c r="AY346" s="16" t="s">
        <v>130</v>
      </c>
      <c r="BE346" s="200">
        <f>IF(O346="základní",K346,0)</f>
        <v>0</v>
      </c>
      <c r="BF346" s="200">
        <f>IF(O346="snížená",K346,0)</f>
        <v>0</v>
      </c>
      <c r="BG346" s="200">
        <f>IF(O346="zákl. přenesená",K346,0)</f>
        <v>0</v>
      </c>
      <c r="BH346" s="200">
        <f>IF(O346="sníž. přenesená",K346,0)</f>
        <v>0</v>
      </c>
      <c r="BI346" s="200">
        <f>IF(O346="nulová",K346,0)</f>
        <v>0</v>
      </c>
      <c r="BJ346" s="16" t="s">
        <v>85</v>
      </c>
      <c r="BK346" s="200">
        <f>ROUND(P346*H346,2)</f>
        <v>0</v>
      </c>
      <c r="BL346" s="16" t="s">
        <v>136</v>
      </c>
      <c r="BM346" s="199" t="s">
        <v>557</v>
      </c>
    </row>
    <row r="347" spans="1:65" s="2" customFormat="1" ht="11.25">
      <c r="A347" s="30"/>
      <c r="B347" s="31"/>
      <c r="C347" s="32"/>
      <c r="D347" s="201" t="s">
        <v>138</v>
      </c>
      <c r="E347" s="32"/>
      <c r="F347" s="202" t="s">
        <v>556</v>
      </c>
      <c r="G347" s="32"/>
      <c r="H347" s="32"/>
      <c r="I347" s="32"/>
      <c r="J347" s="32"/>
      <c r="K347" s="32"/>
      <c r="L347" s="32"/>
      <c r="M347" s="35"/>
      <c r="N347" s="203"/>
      <c r="O347" s="204"/>
      <c r="P347" s="67"/>
      <c r="Q347" s="67"/>
      <c r="R347" s="67"/>
      <c r="S347" s="67"/>
      <c r="T347" s="67"/>
      <c r="U347" s="67"/>
      <c r="V347" s="67"/>
      <c r="W347" s="67"/>
      <c r="X347" s="68"/>
      <c r="Y347" s="30"/>
      <c r="Z347" s="30"/>
      <c r="AA347" s="30"/>
      <c r="AB347" s="30"/>
      <c r="AC347" s="30"/>
      <c r="AD347" s="30"/>
      <c r="AE347" s="30"/>
      <c r="AT347" s="16" t="s">
        <v>138</v>
      </c>
      <c r="AU347" s="16" t="s">
        <v>87</v>
      </c>
    </row>
    <row r="348" spans="1:65" s="2" customFormat="1" ht="16.5" customHeight="1">
      <c r="A348" s="30"/>
      <c r="B348" s="31"/>
      <c r="C348" s="206" t="s">
        <v>558</v>
      </c>
      <c r="D348" s="206" t="s">
        <v>147</v>
      </c>
      <c r="E348" s="207" t="s">
        <v>559</v>
      </c>
      <c r="F348" s="208" t="s">
        <v>560</v>
      </c>
      <c r="G348" s="209" t="s">
        <v>245</v>
      </c>
      <c r="H348" s="210">
        <v>25</v>
      </c>
      <c r="I348" s="211"/>
      <c r="J348" s="212"/>
      <c r="K348" s="211">
        <f>ROUND(P348*H348,2)</f>
        <v>0</v>
      </c>
      <c r="L348" s="212"/>
      <c r="M348" s="213"/>
      <c r="N348" s="214" t="s">
        <v>1</v>
      </c>
      <c r="O348" s="195" t="s">
        <v>41</v>
      </c>
      <c r="P348" s="196">
        <f>I348+J348</f>
        <v>0</v>
      </c>
      <c r="Q348" s="196">
        <f>ROUND(I348*H348,2)</f>
        <v>0</v>
      </c>
      <c r="R348" s="196">
        <f>ROUND(J348*H348,2)</f>
        <v>0</v>
      </c>
      <c r="S348" s="197">
        <v>0</v>
      </c>
      <c r="T348" s="197">
        <f>S348*H348</f>
        <v>0</v>
      </c>
      <c r="U348" s="197">
        <v>1.5E-3</v>
      </c>
      <c r="V348" s="197">
        <f>U348*H348</f>
        <v>3.7499999999999999E-2</v>
      </c>
      <c r="W348" s="197">
        <v>0</v>
      </c>
      <c r="X348" s="198">
        <f>W348*H348</f>
        <v>0</v>
      </c>
      <c r="Y348" s="30"/>
      <c r="Z348" s="30"/>
      <c r="AA348" s="30"/>
      <c r="AB348" s="30"/>
      <c r="AC348" s="30"/>
      <c r="AD348" s="30"/>
      <c r="AE348" s="30"/>
      <c r="AR348" s="199" t="s">
        <v>151</v>
      </c>
      <c r="AT348" s="199" t="s">
        <v>147</v>
      </c>
      <c r="AU348" s="199" t="s">
        <v>87</v>
      </c>
      <c r="AY348" s="16" t="s">
        <v>130</v>
      </c>
      <c r="BE348" s="200">
        <f>IF(O348="základní",K348,0)</f>
        <v>0</v>
      </c>
      <c r="BF348" s="200">
        <f>IF(O348="snížená",K348,0)</f>
        <v>0</v>
      </c>
      <c r="BG348" s="200">
        <f>IF(O348="zákl. přenesená",K348,0)</f>
        <v>0</v>
      </c>
      <c r="BH348" s="200">
        <f>IF(O348="sníž. přenesená",K348,0)</f>
        <v>0</v>
      </c>
      <c r="BI348" s="200">
        <f>IF(O348="nulová",K348,0)</f>
        <v>0</v>
      </c>
      <c r="BJ348" s="16" t="s">
        <v>85</v>
      </c>
      <c r="BK348" s="200">
        <f>ROUND(P348*H348,2)</f>
        <v>0</v>
      </c>
      <c r="BL348" s="16" t="s">
        <v>136</v>
      </c>
      <c r="BM348" s="199" t="s">
        <v>561</v>
      </c>
    </row>
    <row r="349" spans="1:65" s="2" customFormat="1" ht="11.25">
      <c r="A349" s="30"/>
      <c r="B349" s="31"/>
      <c r="C349" s="32"/>
      <c r="D349" s="201" t="s">
        <v>138</v>
      </c>
      <c r="E349" s="32"/>
      <c r="F349" s="202" t="s">
        <v>560</v>
      </c>
      <c r="G349" s="32"/>
      <c r="H349" s="32"/>
      <c r="I349" s="32"/>
      <c r="J349" s="32"/>
      <c r="K349" s="32"/>
      <c r="L349" s="32"/>
      <c r="M349" s="35"/>
      <c r="N349" s="203"/>
      <c r="O349" s="204"/>
      <c r="P349" s="67"/>
      <c r="Q349" s="67"/>
      <c r="R349" s="67"/>
      <c r="S349" s="67"/>
      <c r="T349" s="67"/>
      <c r="U349" s="67"/>
      <c r="V349" s="67"/>
      <c r="W349" s="67"/>
      <c r="X349" s="68"/>
      <c r="Y349" s="30"/>
      <c r="Z349" s="30"/>
      <c r="AA349" s="30"/>
      <c r="AB349" s="30"/>
      <c r="AC349" s="30"/>
      <c r="AD349" s="30"/>
      <c r="AE349" s="30"/>
      <c r="AT349" s="16" t="s">
        <v>138</v>
      </c>
      <c r="AU349" s="16" t="s">
        <v>87</v>
      </c>
    </row>
    <row r="350" spans="1:65" s="2" customFormat="1" ht="16.5" customHeight="1">
      <c r="A350" s="30"/>
      <c r="B350" s="31"/>
      <c r="C350" s="206" t="s">
        <v>562</v>
      </c>
      <c r="D350" s="206" t="s">
        <v>147</v>
      </c>
      <c r="E350" s="207" t="s">
        <v>563</v>
      </c>
      <c r="F350" s="208" t="s">
        <v>564</v>
      </c>
      <c r="G350" s="209" t="s">
        <v>245</v>
      </c>
      <c r="H350" s="210">
        <v>125</v>
      </c>
      <c r="I350" s="211"/>
      <c r="J350" s="212"/>
      <c r="K350" s="211">
        <f>ROUND(P350*H350,2)</f>
        <v>0</v>
      </c>
      <c r="L350" s="212"/>
      <c r="M350" s="213"/>
      <c r="N350" s="214" t="s">
        <v>1</v>
      </c>
      <c r="O350" s="195" t="s">
        <v>41</v>
      </c>
      <c r="P350" s="196">
        <f>I350+J350</f>
        <v>0</v>
      </c>
      <c r="Q350" s="196">
        <f>ROUND(I350*H350,2)</f>
        <v>0</v>
      </c>
      <c r="R350" s="196">
        <f>ROUND(J350*H350,2)</f>
        <v>0</v>
      </c>
      <c r="S350" s="197">
        <v>0</v>
      </c>
      <c r="T350" s="197">
        <f>S350*H350</f>
        <v>0</v>
      </c>
      <c r="U350" s="197">
        <v>1.5E-3</v>
      </c>
      <c r="V350" s="197">
        <f>U350*H350</f>
        <v>0.1875</v>
      </c>
      <c r="W350" s="197">
        <v>0</v>
      </c>
      <c r="X350" s="198">
        <f>W350*H350</f>
        <v>0</v>
      </c>
      <c r="Y350" s="30"/>
      <c r="Z350" s="30"/>
      <c r="AA350" s="30"/>
      <c r="AB350" s="30"/>
      <c r="AC350" s="30"/>
      <c r="AD350" s="30"/>
      <c r="AE350" s="30"/>
      <c r="AR350" s="199" t="s">
        <v>151</v>
      </c>
      <c r="AT350" s="199" t="s">
        <v>147</v>
      </c>
      <c r="AU350" s="199" t="s">
        <v>87</v>
      </c>
      <c r="AY350" s="16" t="s">
        <v>130</v>
      </c>
      <c r="BE350" s="200">
        <f>IF(O350="základní",K350,0)</f>
        <v>0</v>
      </c>
      <c r="BF350" s="200">
        <f>IF(O350="snížená",K350,0)</f>
        <v>0</v>
      </c>
      <c r="BG350" s="200">
        <f>IF(O350="zákl. přenesená",K350,0)</f>
        <v>0</v>
      </c>
      <c r="BH350" s="200">
        <f>IF(O350="sníž. přenesená",K350,0)</f>
        <v>0</v>
      </c>
      <c r="BI350" s="200">
        <f>IF(O350="nulová",K350,0)</f>
        <v>0</v>
      </c>
      <c r="BJ350" s="16" t="s">
        <v>85</v>
      </c>
      <c r="BK350" s="200">
        <f>ROUND(P350*H350,2)</f>
        <v>0</v>
      </c>
      <c r="BL350" s="16" t="s">
        <v>136</v>
      </c>
      <c r="BM350" s="199" t="s">
        <v>565</v>
      </c>
    </row>
    <row r="351" spans="1:65" s="2" customFormat="1" ht="11.25">
      <c r="A351" s="30"/>
      <c r="B351" s="31"/>
      <c r="C351" s="32"/>
      <c r="D351" s="201" t="s">
        <v>138</v>
      </c>
      <c r="E351" s="32"/>
      <c r="F351" s="202" t="s">
        <v>566</v>
      </c>
      <c r="G351" s="32"/>
      <c r="H351" s="32"/>
      <c r="I351" s="32"/>
      <c r="J351" s="32"/>
      <c r="K351" s="32"/>
      <c r="L351" s="32"/>
      <c r="M351" s="35"/>
      <c r="N351" s="203"/>
      <c r="O351" s="204"/>
      <c r="P351" s="67"/>
      <c r="Q351" s="67"/>
      <c r="R351" s="67"/>
      <c r="S351" s="67"/>
      <c r="T351" s="67"/>
      <c r="U351" s="67"/>
      <c r="V351" s="67"/>
      <c r="W351" s="67"/>
      <c r="X351" s="68"/>
      <c r="Y351" s="30"/>
      <c r="Z351" s="30"/>
      <c r="AA351" s="30"/>
      <c r="AB351" s="30"/>
      <c r="AC351" s="30"/>
      <c r="AD351" s="30"/>
      <c r="AE351" s="30"/>
      <c r="AT351" s="16" t="s">
        <v>138</v>
      </c>
      <c r="AU351" s="16" t="s">
        <v>87</v>
      </c>
    </row>
    <row r="352" spans="1:65" s="2" customFormat="1" ht="16.5" customHeight="1">
      <c r="A352" s="30"/>
      <c r="B352" s="31"/>
      <c r="C352" s="206" t="s">
        <v>567</v>
      </c>
      <c r="D352" s="206" t="s">
        <v>147</v>
      </c>
      <c r="E352" s="207" t="s">
        <v>568</v>
      </c>
      <c r="F352" s="208" t="s">
        <v>569</v>
      </c>
      <c r="G352" s="209" t="s">
        <v>245</v>
      </c>
      <c r="H352" s="210">
        <v>11</v>
      </c>
      <c r="I352" s="211"/>
      <c r="J352" s="212"/>
      <c r="K352" s="211">
        <f>ROUND(P352*H352,2)</f>
        <v>0</v>
      </c>
      <c r="L352" s="212"/>
      <c r="M352" s="213"/>
      <c r="N352" s="214" t="s">
        <v>1</v>
      </c>
      <c r="O352" s="195" t="s">
        <v>41</v>
      </c>
      <c r="P352" s="196">
        <f>I352+J352</f>
        <v>0</v>
      </c>
      <c r="Q352" s="196">
        <f>ROUND(I352*H352,2)</f>
        <v>0</v>
      </c>
      <c r="R352" s="196">
        <f>ROUND(J352*H352,2)</f>
        <v>0</v>
      </c>
      <c r="S352" s="197">
        <v>0</v>
      </c>
      <c r="T352" s="197">
        <f>S352*H352</f>
        <v>0</v>
      </c>
      <c r="U352" s="197">
        <v>1.5E-3</v>
      </c>
      <c r="V352" s="197">
        <f>U352*H352</f>
        <v>1.6500000000000001E-2</v>
      </c>
      <c r="W352" s="197">
        <v>0</v>
      </c>
      <c r="X352" s="198">
        <f>W352*H352</f>
        <v>0</v>
      </c>
      <c r="Y352" s="30"/>
      <c r="Z352" s="30"/>
      <c r="AA352" s="30"/>
      <c r="AB352" s="30"/>
      <c r="AC352" s="30"/>
      <c r="AD352" s="30"/>
      <c r="AE352" s="30"/>
      <c r="AR352" s="199" t="s">
        <v>151</v>
      </c>
      <c r="AT352" s="199" t="s">
        <v>147</v>
      </c>
      <c r="AU352" s="199" t="s">
        <v>87</v>
      </c>
      <c r="AY352" s="16" t="s">
        <v>130</v>
      </c>
      <c r="BE352" s="200">
        <f>IF(O352="základní",K352,0)</f>
        <v>0</v>
      </c>
      <c r="BF352" s="200">
        <f>IF(O352="snížená",K352,0)</f>
        <v>0</v>
      </c>
      <c r="BG352" s="200">
        <f>IF(O352="zákl. přenesená",K352,0)</f>
        <v>0</v>
      </c>
      <c r="BH352" s="200">
        <f>IF(O352="sníž. přenesená",K352,0)</f>
        <v>0</v>
      </c>
      <c r="BI352" s="200">
        <f>IF(O352="nulová",K352,0)</f>
        <v>0</v>
      </c>
      <c r="BJ352" s="16" t="s">
        <v>85</v>
      </c>
      <c r="BK352" s="200">
        <f>ROUND(P352*H352,2)</f>
        <v>0</v>
      </c>
      <c r="BL352" s="16" t="s">
        <v>136</v>
      </c>
      <c r="BM352" s="199" t="s">
        <v>570</v>
      </c>
    </row>
    <row r="353" spans="1:65" s="2" customFormat="1" ht="11.25">
      <c r="A353" s="30"/>
      <c r="B353" s="31"/>
      <c r="C353" s="32"/>
      <c r="D353" s="201" t="s">
        <v>138</v>
      </c>
      <c r="E353" s="32"/>
      <c r="F353" s="202" t="s">
        <v>569</v>
      </c>
      <c r="G353" s="32"/>
      <c r="H353" s="32"/>
      <c r="I353" s="32"/>
      <c r="J353" s="32"/>
      <c r="K353" s="32"/>
      <c r="L353" s="32"/>
      <c r="M353" s="35"/>
      <c r="N353" s="203"/>
      <c r="O353" s="204"/>
      <c r="P353" s="67"/>
      <c r="Q353" s="67"/>
      <c r="R353" s="67"/>
      <c r="S353" s="67"/>
      <c r="T353" s="67"/>
      <c r="U353" s="67"/>
      <c r="V353" s="67"/>
      <c r="W353" s="67"/>
      <c r="X353" s="68"/>
      <c r="Y353" s="30"/>
      <c r="Z353" s="30"/>
      <c r="AA353" s="30"/>
      <c r="AB353" s="30"/>
      <c r="AC353" s="30"/>
      <c r="AD353" s="30"/>
      <c r="AE353" s="30"/>
      <c r="AT353" s="16" t="s">
        <v>138</v>
      </c>
      <c r="AU353" s="16" t="s">
        <v>87</v>
      </c>
    </row>
    <row r="354" spans="1:65" s="2" customFormat="1" ht="16.5" customHeight="1">
      <c r="A354" s="30"/>
      <c r="B354" s="31"/>
      <c r="C354" s="187" t="s">
        <v>571</v>
      </c>
      <c r="D354" s="187" t="s">
        <v>132</v>
      </c>
      <c r="E354" s="188" t="s">
        <v>572</v>
      </c>
      <c r="F354" s="189" t="s">
        <v>573</v>
      </c>
      <c r="G354" s="190" t="s">
        <v>245</v>
      </c>
      <c r="H354" s="191">
        <v>188</v>
      </c>
      <c r="I354" s="192"/>
      <c r="J354" s="192"/>
      <c r="K354" s="192">
        <f>ROUND(P354*H354,2)</f>
        <v>0</v>
      </c>
      <c r="L354" s="193"/>
      <c r="M354" s="35"/>
      <c r="N354" s="194" t="s">
        <v>1</v>
      </c>
      <c r="O354" s="195" t="s">
        <v>41</v>
      </c>
      <c r="P354" s="196">
        <f>I354+J354</f>
        <v>0</v>
      </c>
      <c r="Q354" s="196">
        <f>ROUND(I354*H354,2)</f>
        <v>0</v>
      </c>
      <c r="R354" s="196">
        <f>ROUND(J354*H354,2)</f>
        <v>0</v>
      </c>
      <c r="S354" s="197">
        <v>2.3E-2</v>
      </c>
      <c r="T354" s="197">
        <f>S354*H354</f>
        <v>4.3239999999999998</v>
      </c>
      <c r="U354" s="197">
        <v>0</v>
      </c>
      <c r="V354" s="197">
        <f>U354*H354</f>
        <v>0</v>
      </c>
      <c r="W354" s="197">
        <v>0</v>
      </c>
      <c r="X354" s="198">
        <f>W354*H354</f>
        <v>0</v>
      </c>
      <c r="Y354" s="30"/>
      <c r="Z354" s="30"/>
      <c r="AA354" s="30"/>
      <c r="AB354" s="30"/>
      <c r="AC354" s="30"/>
      <c r="AD354" s="30"/>
      <c r="AE354" s="30"/>
      <c r="AR354" s="199" t="s">
        <v>136</v>
      </c>
      <c r="AT354" s="199" t="s">
        <v>132</v>
      </c>
      <c r="AU354" s="199" t="s">
        <v>87</v>
      </c>
      <c r="AY354" s="16" t="s">
        <v>130</v>
      </c>
      <c r="BE354" s="200">
        <f>IF(O354="základní",K354,0)</f>
        <v>0</v>
      </c>
      <c r="BF354" s="200">
        <f>IF(O354="snížená",K354,0)</f>
        <v>0</v>
      </c>
      <c r="BG354" s="200">
        <f>IF(O354="zákl. přenesená",K354,0)</f>
        <v>0</v>
      </c>
      <c r="BH354" s="200">
        <f>IF(O354="sníž. přenesená",K354,0)</f>
        <v>0</v>
      </c>
      <c r="BI354" s="200">
        <f>IF(O354="nulová",K354,0)</f>
        <v>0</v>
      </c>
      <c r="BJ354" s="16" t="s">
        <v>85</v>
      </c>
      <c r="BK354" s="200">
        <f>ROUND(P354*H354,2)</f>
        <v>0</v>
      </c>
      <c r="BL354" s="16" t="s">
        <v>136</v>
      </c>
      <c r="BM354" s="199" t="s">
        <v>574</v>
      </c>
    </row>
    <row r="355" spans="1:65" s="2" customFormat="1" ht="19.5">
      <c r="A355" s="30"/>
      <c r="B355" s="31"/>
      <c r="C355" s="32"/>
      <c r="D355" s="201" t="s">
        <v>138</v>
      </c>
      <c r="E355" s="32"/>
      <c r="F355" s="202" t="s">
        <v>575</v>
      </c>
      <c r="G355" s="32"/>
      <c r="H355" s="32"/>
      <c r="I355" s="32"/>
      <c r="J355" s="32"/>
      <c r="K355" s="32"/>
      <c r="L355" s="32"/>
      <c r="M355" s="35"/>
      <c r="N355" s="203"/>
      <c r="O355" s="204"/>
      <c r="P355" s="67"/>
      <c r="Q355" s="67"/>
      <c r="R355" s="67"/>
      <c r="S355" s="67"/>
      <c r="T355" s="67"/>
      <c r="U355" s="67"/>
      <c r="V355" s="67"/>
      <c r="W355" s="67"/>
      <c r="X355" s="68"/>
      <c r="Y355" s="30"/>
      <c r="Z355" s="30"/>
      <c r="AA355" s="30"/>
      <c r="AB355" s="30"/>
      <c r="AC355" s="30"/>
      <c r="AD355" s="30"/>
      <c r="AE355" s="30"/>
      <c r="AT355" s="16" t="s">
        <v>138</v>
      </c>
      <c r="AU355" s="16" t="s">
        <v>87</v>
      </c>
    </row>
    <row r="356" spans="1:65" s="2" customFormat="1" ht="16.5" customHeight="1">
      <c r="A356" s="30"/>
      <c r="B356" s="31"/>
      <c r="C356" s="206" t="s">
        <v>576</v>
      </c>
      <c r="D356" s="206" t="s">
        <v>147</v>
      </c>
      <c r="E356" s="207" t="s">
        <v>577</v>
      </c>
      <c r="F356" s="208" t="s">
        <v>578</v>
      </c>
      <c r="G356" s="209" t="s">
        <v>245</v>
      </c>
      <c r="H356" s="210">
        <v>75</v>
      </c>
      <c r="I356" s="211"/>
      <c r="J356" s="212"/>
      <c r="K356" s="211">
        <f>ROUND(P356*H356,2)</f>
        <v>0</v>
      </c>
      <c r="L356" s="212"/>
      <c r="M356" s="213"/>
      <c r="N356" s="214" t="s">
        <v>1</v>
      </c>
      <c r="O356" s="195" t="s">
        <v>41</v>
      </c>
      <c r="P356" s="196">
        <f>I356+J356</f>
        <v>0</v>
      </c>
      <c r="Q356" s="196">
        <f>ROUND(I356*H356,2)</f>
        <v>0</v>
      </c>
      <c r="R356" s="196">
        <f>ROUND(J356*H356,2)</f>
        <v>0</v>
      </c>
      <c r="S356" s="197">
        <v>0</v>
      </c>
      <c r="T356" s="197">
        <f>S356*H356</f>
        <v>0</v>
      </c>
      <c r="U356" s="197">
        <v>1.2999999999999999E-4</v>
      </c>
      <c r="V356" s="197">
        <f>U356*H356</f>
        <v>9.75E-3</v>
      </c>
      <c r="W356" s="197">
        <v>0</v>
      </c>
      <c r="X356" s="198">
        <f>W356*H356</f>
        <v>0</v>
      </c>
      <c r="Y356" s="30"/>
      <c r="Z356" s="30"/>
      <c r="AA356" s="30"/>
      <c r="AB356" s="30"/>
      <c r="AC356" s="30"/>
      <c r="AD356" s="30"/>
      <c r="AE356" s="30"/>
      <c r="AR356" s="199" t="s">
        <v>151</v>
      </c>
      <c r="AT356" s="199" t="s">
        <v>147</v>
      </c>
      <c r="AU356" s="199" t="s">
        <v>87</v>
      </c>
      <c r="AY356" s="16" t="s">
        <v>130</v>
      </c>
      <c r="BE356" s="200">
        <f>IF(O356="základní",K356,0)</f>
        <v>0</v>
      </c>
      <c r="BF356" s="200">
        <f>IF(O356="snížená",K356,0)</f>
        <v>0</v>
      </c>
      <c r="BG356" s="200">
        <f>IF(O356="zákl. přenesená",K356,0)</f>
        <v>0</v>
      </c>
      <c r="BH356" s="200">
        <f>IF(O356="sníž. přenesená",K356,0)</f>
        <v>0</v>
      </c>
      <c r="BI356" s="200">
        <f>IF(O356="nulová",K356,0)</f>
        <v>0</v>
      </c>
      <c r="BJ356" s="16" t="s">
        <v>85</v>
      </c>
      <c r="BK356" s="200">
        <f>ROUND(P356*H356,2)</f>
        <v>0</v>
      </c>
      <c r="BL356" s="16" t="s">
        <v>136</v>
      </c>
      <c r="BM356" s="199" t="s">
        <v>579</v>
      </c>
    </row>
    <row r="357" spans="1:65" s="2" customFormat="1" ht="11.25">
      <c r="A357" s="30"/>
      <c r="B357" s="31"/>
      <c r="C357" s="32"/>
      <c r="D357" s="201" t="s">
        <v>138</v>
      </c>
      <c r="E357" s="32"/>
      <c r="F357" s="202" t="s">
        <v>580</v>
      </c>
      <c r="G357" s="32"/>
      <c r="H357" s="32"/>
      <c r="I357" s="32"/>
      <c r="J357" s="32"/>
      <c r="K357" s="32"/>
      <c r="L357" s="32"/>
      <c r="M357" s="35"/>
      <c r="N357" s="203"/>
      <c r="O357" s="204"/>
      <c r="P357" s="67"/>
      <c r="Q357" s="67"/>
      <c r="R357" s="67"/>
      <c r="S357" s="67"/>
      <c r="T357" s="67"/>
      <c r="U357" s="67"/>
      <c r="V357" s="67"/>
      <c r="W357" s="67"/>
      <c r="X357" s="68"/>
      <c r="Y357" s="30"/>
      <c r="Z357" s="30"/>
      <c r="AA357" s="30"/>
      <c r="AB357" s="30"/>
      <c r="AC357" s="30"/>
      <c r="AD357" s="30"/>
      <c r="AE357" s="30"/>
      <c r="AT357" s="16" t="s">
        <v>138</v>
      </c>
      <c r="AU357" s="16" t="s">
        <v>87</v>
      </c>
    </row>
    <row r="358" spans="1:65" s="2" customFormat="1" ht="16.5" customHeight="1">
      <c r="A358" s="30"/>
      <c r="B358" s="31"/>
      <c r="C358" s="206" t="s">
        <v>581</v>
      </c>
      <c r="D358" s="206" t="s">
        <v>147</v>
      </c>
      <c r="E358" s="207" t="s">
        <v>582</v>
      </c>
      <c r="F358" s="208" t="s">
        <v>583</v>
      </c>
      <c r="G358" s="209" t="s">
        <v>245</v>
      </c>
      <c r="H358" s="210">
        <v>113</v>
      </c>
      <c r="I358" s="211"/>
      <c r="J358" s="212"/>
      <c r="K358" s="211">
        <f>ROUND(P358*H358,2)</f>
        <v>0</v>
      </c>
      <c r="L358" s="212"/>
      <c r="M358" s="213"/>
      <c r="N358" s="214" t="s">
        <v>1</v>
      </c>
      <c r="O358" s="195" t="s">
        <v>41</v>
      </c>
      <c r="P358" s="196">
        <f>I358+J358</f>
        <v>0</v>
      </c>
      <c r="Q358" s="196">
        <f>ROUND(I358*H358,2)</f>
        <v>0</v>
      </c>
      <c r="R358" s="196">
        <f>ROUND(J358*H358,2)</f>
        <v>0</v>
      </c>
      <c r="S358" s="197">
        <v>0</v>
      </c>
      <c r="T358" s="197">
        <f>S358*H358</f>
        <v>0</v>
      </c>
      <c r="U358" s="197">
        <v>1E-4</v>
      </c>
      <c r="V358" s="197">
        <f>U358*H358</f>
        <v>1.1300000000000001E-2</v>
      </c>
      <c r="W358" s="197">
        <v>0</v>
      </c>
      <c r="X358" s="198">
        <f>W358*H358</f>
        <v>0</v>
      </c>
      <c r="Y358" s="30"/>
      <c r="Z358" s="30"/>
      <c r="AA358" s="30"/>
      <c r="AB358" s="30"/>
      <c r="AC358" s="30"/>
      <c r="AD358" s="30"/>
      <c r="AE358" s="30"/>
      <c r="AR358" s="199" t="s">
        <v>151</v>
      </c>
      <c r="AT358" s="199" t="s">
        <v>147</v>
      </c>
      <c r="AU358" s="199" t="s">
        <v>87</v>
      </c>
      <c r="AY358" s="16" t="s">
        <v>130</v>
      </c>
      <c r="BE358" s="200">
        <f>IF(O358="základní",K358,0)</f>
        <v>0</v>
      </c>
      <c r="BF358" s="200">
        <f>IF(O358="snížená",K358,0)</f>
        <v>0</v>
      </c>
      <c r="BG358" s="200">
        <f>IF(O358="zákl. přenesená",K358,0)</f>
        <v>0</v>
      </c>
      <c r="BH358" s="200">
        <f>IF(O358="sníž. přenesená",K358,0)</f>
        <v>0</v>
      </c>
      <c r="BI358" s="200">
        <f>IF(O358="nulová",K358,0)</f>
        <v>0</v>
      </c>
      <c r="BJ358" s="16" t="s">
        <v>85</v>
      </c>
      <c r="BK358" s="200">
        <f>ROUND(P358*H358,2)</f>
        <v>0</v>
      </c>
      <c r="BL358" s="16" t="s">
        <v>136</v>
      </c>
      <c r="BM358" s="199" t="s">
        <v>584</v>
      </c>
    </row>
    <row r="359" spans="1:65" s="2" customFormat="1" ht="11.25">
      <c r="A359" s="30"/>
      <c r="B359" s="31"/>
      <c r="C359" s="32"/>
      <c r="D359" s="201" t="s">
        <v>138</v>
      </c>
      <c r="E359" s="32"/>
      <c r="F359" s="202" t="s">
        <v>583</v>
      </c>
      <c r="G359" s="32"/>
      <c r="H359" s="32"/>
      <c r="I359" s="32"/>
      <c r="J359" s="32"/>
      <c r="K359" s="32"/>
      <c r="L359" s="32"/>
      <c r="M359" s="35"/>
      <c r="N359" s="203"/>
      <c r="O359" s="204"/>
      <c r="P359" s="67"/>
      <c r="Q359" s="67"/>
      <c r="R359" s="67"/>
      <c r="S359" s="67"/>
      <c r="T359" s="67"/>
      <c r="U359" s="67"/>
      <c r="V359" s="67"/>
      <c r="W359" s="67"/>
      <c r="X359" s="68"/>
      <c r="Y359" s="30"/>
      <c r="Z359" s="30"/>
      <c r="AA359" s="30"/>
      <c r="AB359" s="30"/>
      <c r="AC359" s="30"/>
      <c r="AD359" s="30"/>
      <c r="AE359" s="30"/>
      <c r="AT359" s="16" t="s">
        <v>138</v>
      </c>
      <c r="AU359" s="16" t="s">
        <v>87</v>
      </c>
    </row>
    <row r="360" spans="1:65" s="2" customFormat="1" ht="21.75" customHeight="1">
      <c r="A360" s="30"/>
      <c r="B360" s="31"/>
      <c r="C360" s="187" t="s">
        <v>585</v>
      </c>
      <c r="D360" s="187" t="s">
        <v>132</v>
      </c>
      <c r="E360" s="188" t="s">
        <v>586</v>
      </c>
      <c r="F360" s="189" t="s">
        <v>587</v>
      </c>
      <c r="G360" s="190" t="s">
        <v>135</v>
      </c>
      <c r="H360" s="191">
        <v>80</v>
      </c>
      <c r="I360" s="192">
        <v>0</v>
      </c>
      <c r="J360" s="192"/>
      <c r="K360" s="192">
        <f>ROUND(P360*H360,2)</f>
        <v>0</v>
      </c>
      <c r="L360" s="193"/>
      <c r="M360" s="35"/>
      <c r="N360" s="194" t="s">
        <v>1</v>
      </c>
      <c r="O360" s="195" t="s">
        <v>41</v>
      </c>
      <c r="P360" s="196">
        <f>I360+J360</f>
        <v>0</v>
      </c>
      <c r="Q360" s="196">
        <f>ROUND(I360*H360,2)</f>
        <v>0</v>
      </c>
      <c r="R360" s="196">
        <f>ROUND(J360*H360,2)</f>
        <v>0</v>
      </c>
      <c r="S360" s="197">
        <v>0.14699999999999999</v>
      </c>
      <c r="T360" s="197">
        <f>S360*H360</f>
        <v>11.76</v>
      </c>
      <c r="U360" s="197">
        <v>0</v>
      </c>
      <c r="V360" s="197">
        <f>U360*H360</f>
        <v>0</v>
      </c>
      <c r="W360" s="197">
        <v>0</v>
      </c>
      <c r="X360" s="198">
        <f>W360*H360</f>
        <v>0</v>
      </c>
      <c r="Y360" s="30"/>
      <c r="Z360" s="30"/>
      <c r="AA360" s="30"/>
      <c r="AB360" s="30"/>
      <c r="AC360" s="30"/>
      <c r="AD360" s="30"/>
      <c r="AE360" s="30"/>
      <c r="AR360" s="199" t="s">
        <v>136</v>
      </c>
      <c r="AT360" s="199" t="s">
        <v>132</v>
      </c>
      <c r="AU360" s="199" t="s">
        <v>87</v>
      </c>
      <c r="AY360" s="16" t="s">
        <v>130</v>
      </c>
      <c r="BE360" s="200">
        <f>IF(O360="základní",K360,0)</f>
        <v>0</v>
      </c>
      <c r="BF360" s="200">
        <f>IF(O360="snížená",K360,0)</f>
        <v>0</v>
      </c>
      <c r="BG360" s="200">
        <f>IF(O360="zákl. přenesená",K360,0)</f>
        <v>0</v>
      </c>
      <c r="BH360" s="200">
        <f>IF(O360="sníž. přenesená",K360,0)</f>
        <v>0</v>
      </c>
      <c r="BI360" s="200">
        <f>IF(O360="nulová",K360,0)</f>
        <v>0</v>
      </c>
      <c r="BJ360" s="16" t="s">
        <v>85</v>
      </c>
      <c r="BK360" s="200">
        <f>ROUND(P360*H360,2)</f>
        <v>0</v>
      </c>
      <c r="BL360" s="16" t="s">
        <v>136</v>
      </c>
      <c r="BM360" s="199" t="s">
        <v>588</v>
      </c>
    </row>
    <row r="361" spans="1:65" s="2" customFormat="1" ht="11.25">
      <c r="A361" s="30"/>
      <c r="B361" s="31"/>
      <c r="C361" s="32"/>
      <c r="D361" s="201" t="s">
        <v>138</v>
      </c>
      <c r="E361" s="32"/>
      <c r="F361" s="202" t="s">
        <v>589</v>
      </c>
      <c r="G361" s="32"/>
      <c r="H361" s="32"/>
      <c r="I361" s="32"/>
      <c r="J361" s="32"/>
      <c r="K361" s="32"/>
      <c r="L361" s="32"/>
      <c r="M361" s="35"/>
      <c r="N361" s="203"/>
      <c r="O361" s="204"/>
      <c r="P361" s="67"/>
      <c r="Q361" s="67"/>
      <c r="R361" s="67"/>
      <c r="S361" s="67"/>
      <c r="T361" s="67"/>
      <c r="U361" s="67"/>
      <c r="V361" s="67"/>
      <c r="W361" s="67"/>
      <c r="X361" s="68"/>
      <c r="Y361" s="30"/>
      <c r="Z361" s="30"/>
      <c r="AA361" s="30"/>
      <c r="AB361" s="30"/>
      <c r="AC361" s="30"/>
      <c r="AD361" s="30"/>
      <c r="AE361" s="30"/>
      <c r="AT361" s="16" t="s">
        <v>138</v>
      </c>
      <c r="AU361" s="16" t="s">
        <v>87</v>
      </c>
    </row>
    <row r="362" spans="1:65" s="2" customFormat="1" ht="19.5">
      <c r="A362" s="30"/>
      <c r="B362" s="31"/>
      <c r="C362" s="32"/>
      <c r="D362" s="201" t="s">
        <v>140</v>
      </c>
      <c r="E362" s="32"/>
      <c r="F362" s="205" t="s">
        <v>590</v>
      </c>
      <c r="G362" s="32"/>
      <c r="H362" s="32"/>
      <c r="I362" s="32"/>
      <c r="J362" s="32"/>
      <c r="K362" s="32"/>
      <c r="L362" s="32"/>
      <c r="M362" s="35"/>
      <c r="N362" s="203"/>
      <c r="O362" s="204"/>
      <c r="P362" s="67"/>
      <c r="Q362" s="67"/>
      <c r="R362" s="67"/>
      <c r="S362" s="67"/>
      <c r="T362" s="67"/>
      <c r="U362" s="67"/>
      <c r="V362" s="67"/>
      <c r="W362" s="67"/>
      <c r="X362" s="68"/>
      <c r="Y362" s="30"/>
      <c r="Z362" s="30"/>
      <c r="AA362" s="30"/>
      <c r="AB362" s="30"/>
      <c r="AC362" s="30"/>
      <c r="AD362" s="30"/>
      <c r="AE362" s="30"/>
      <c r="AT362" s="16" t="s">
        <v>140</v>
      </c>
      <c r="AU362" s="16" t="s">
        <v>87</v>
      </c>
    </row>
    <row r="363" spans="1:65" s="12" customFormat="1" ht="22.9" customHeight="1">
      <c r="B363" s="171"/>
      <c r="C363" s="172"/>
      <c r="D363" s="173" t="s">
        <v>77</v>
      </c>
      <c r="E363" s="185" t="s">
        <v>591</v>
      </c>
      <c r="F363" s="185" t="s">
        <v>592</v>
      </c>
      <c r="G363" s="172"/>
      <c r="H363" s="172"/>
      <c r="I363" s="172"/>
      <c r="J363" s="172"/>
      <c r="K363" s="186">
        <f>BK363</f>
        <v>0</v>
      </c>
      <c r="L363" s="172"/>
      <c r="M363" s="176"/>
      <c r="N363" s="177"/>
      <c r="O363" s="178"/>
      <c r="P363" s="178"/>
      <c r="Q363" s="179">
        <f>SUM(Q364:Q365)</f>
        <v>0</v>
      </c>
      <c r="R363" s="179">
        <f>SUM(R364:R365)</f>
        <v>0</v>
      </c>
      <c r="S363" s="178"/>
      <c r="T363" s="180">
        <f>SUM(T364:T365)</f>
        <v>36.051889999999993</v>
      </c>
      <c r="U363" s="178"/>
      <c r="V363" s="180">
        <f>SUM(V364:V365)</f>
        <v>0</v>
      </c>
      <c r="W363" s="178"/>
      <c r="X363" s="181">
        <f>SUM(X364:X365)</f>
        <v>0</v>
      </c>
      <c r="AR363" s="182" t="s">
        <v>85</v>
      </c>
      <c r="AT363" s="183" t="s">
        <v>77</v>
      </c>
      <c r="AU363" s="183" t="s">
        <v>85</v>
      </c>
      <c r="AY363" s="182" t="s">
        <v>130</v>
      </c>
      <c r="BK363" s="184">
        <f>SUM(BK364:BK365)</f>
        <v>0</v>
      </c>
    </row>
    <row r="364" spans="1:65" s="2" customFormat="1" ht="21.75" customHeight="1">
      <c r="A364" s="30"/>
      <c r="B364" s="31"/>
      <c r="C364" s="187" t="s">
        <v>593</v>
      </c>
      <c r="D364" s="187" t="s">
        <v>132</v>
      </c>
      <c r="E364" s="188" t="s">
        <v>594</v>
      </c>
      <c r="F364" s="189" t="s">
        <v>595</v>
      </c>
      <c r="G364" s="190" t="s">
        <v>377</v>
      </c>
      <c r="H364" s="191">
        <v>10.212999999999999</v>
      </c>
      <c r="I364" s="192">
        <v>0</v>
      </c>
      <c r="J364" s="192"/>
      <c r="K364" s="192">
        <f>ROUND(P364*H364,2)</f>
        <v>0</v>
      </c>
      <c r="L364" s="193"/>
      <c r="M364" s="35"/>
      <c r="N364" s="194" t="s">
        <v>1</v>
      </c>
      <c r="O364" s="195" t="s">
        <v>41</v>
      </c>
      <c r="P364" s="196">
        <f>I364+J364</f>
        <v>0</v>
      </c>
      <c r="Q364" s="196">
        <f>ROUND(I364*H364,2)</f>
        <v>0</v>
      </c>
      <c r="R364" s="196">
        <f>ROUND(J364*H364,2)</f>
        <v>0</v>
      </c>
      <c r="S364" s="197">
        <v>3.53</v>
      </c>
      <c r="T364" s="197">
        <f>S364*H364</f>
        <v>36.051889999999993</v>
      </c>
      <c r="U364" s="197">
        <v>0</v>
      </c>
      <c r="V364" s="197">
        <f>U364*H364</f>
        <v>0</v>
      </c>
      <c r="W364" s="197">
        <v>0</v>
      </c>
      <c r="X364" s="198">
        <f>W364*H364</f>
        <v>0</v>
      </c>
      <c r="Y364" s="30"/>
      <c r="Z364" s="30"/>
      <c r="AA364" s="30"/>
      <c r="AB364" s="30"/>
      <c r="AC364" s="30"/>
      <c r="AD364" s="30"/>
      <c r="AE364" s="30"/>
      <c r="AR364" s="199" t="s">
        <v>136</v>
      </c>
      <c r="AT364" s="199" t="s">
        <v>132</v>
      </c>
      <c r="AU364" s="199" t="s">
        <v>87</v>
      </c>
      <c r="AY364" s="16" t="s">
        <v>130</v>
      </c>
      <c r="BE364" s="200">
        <f>IF(O364="základní",K364,0)</f>
        <v>0</v>
      </c>
      <c r="BF364" s="200">
        <f>IF(O364="snížená",K364,0)</f>
        <v>0</v>
      </c>
      <c r="BG364" s="200">
        <f>IF(O364="zákl. přenesená",K364,0)</f>
        <v>0</v>
      </c>
      <c r="BH364" s="200">
        <f>IF(O364="sníž. přenesená",K364,0)</f>
        <v>0</v>
      </c>
      <c r="BI364" s="200">
        <f>IF(O364="nulová",K364,0)</f>
        <v>0</v>
      </c>
      <c r="BJ364" s="16" t="s">
        <v>85</v>
      </c>
      <c r="BK364" s="200">
        <f>ROUND(P364*H364,2)</f>
        <v>0</v>
      </c>
      <c r="BL364" s="16" t="s">
        <v>136</v>
      </c>
      <c r="BM364" s="199" t="s">
        <v>596</v>
      </c>
    </row>
    <row r="365" spans="1:65" s="2" customFormat="1" ht="19.5">
      <c r="A365" s="30"/>
      <c r="B365" s="31"/>
      <c r="C365" s="32"/>
      <c r="D365" s="201" t="s">
        <v>138</v>
      </c>
      <c r="E365" s="32"/>
      <c r="F365" s="202" t="s">
        <v>597</v>
      </c>
      <c r="G365" s="32"/>
      <c r="H365" s="32"/>
      <c r="I365" s="32"/>
      <c r="J365" s="32"/>
      <c r="K365" s="32"/>
      <c r="L365" s="32"/>
      <c r="M365" s="35"/>
      <c r="N365" s="235"/>
      <c r="O365" s="236"/>
      <c r="P365" s="237"/>
      <c r="Q365" s="237"/>
      <c r="R365" s="237"/>
      <c r="S365" s="237"/>
      <c r="T365" s="237"/>
      <c r="U365" s="237"/>
      <c r="V365" s="237"/>
      <c r="W365" s="237"/>
      <c r="X365" s="238"/>
      <c r="Y365" s="30"/>
      <c r="Z365" s="30"/>
      <c r="AA365" s="30"/>
      <c r="AB365" s="30"/>
      <c r="AC365" s="30"/>
      <c r="AD365" s="30"/>
      <c r="AE365" s="30"/>
      <c r="AT365" s="16" t="s">
        <v>138</v>
      </c>
      <c r="AU365" s="16" t="s">
        <v>87</v>
      </c>
    </row>
    <row r="366" spans="1:65" s="2" customFormat="1" ht="6.95" customHeight="1">
      <c r="A366" s="30"/>
      <c r="B366" s="50"/>
      <c r="C366" s="51"/>
      <c r="D366" s="51"/>
      <c r="E366" s="51"/>
      <c r="F366" s="51"/>
      <c r="G366" s="51"/>
      <c r="H366" s="51"/>
      <c r="I366" s="51"/>
      <c r="J366" s="51"/>
      <c r="K366" s="51"/>
      <c r="L366" s="51"/>
      <c r="M366" s="35"/>
      <c r="N366" s="30"/>
      <c r="P366" s="30"/>
      <c r="Q366" s="30"/>
      <c r="R366" s="30"/>
      <c r="S366" s="30"/>
      <c r="T366" s="30"/>
      <c r="U366" s="30"/>
      <c r="V366" s="30"/>
      <c r="W366" s="30"/>
      <c r="X366" s="30"/>
      <c r="Y366" s="30"/>
      <c r="Z366" s="30"/>
      <c r="AA366" s="30"/>
      <c r="AB366" s="30"/>
      <c r="AC366" s="30"/>
      <c r="AD366" s="30"/>
      <c r="AE366" s="30"/>
    </row>
  </sheetData>
  <autoFilter ref="C122:L365"/>
  <mergeCells count="12">
    <mergeCell ref="E115:H115"/>
    <mergeCell ref="M2:Z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04 - Soupis sadových úprav</vt:lpstr>
      <vt:lpstr>'04 - Soupis sadových úprav'!Názvy_tisku</vt:lpstr>
      <vt:lpstr>'Rekapitulace stavby'!Názvy_tisku</vt:lpstr>
      <vt:lpstr>'04 - Soupis sadových úprav'!Oblast_tisku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CLT01\Jana Janíková</dc:creator>
  <cp:lastModifiedBy>Uživatel</cp:lastModifiedBy>
  <dcterms:created xsi:type="dcterms:W3CDTF">2021-09-01T16:10:55Z</dcterms:created>
  <dcterms:modified xsi:type="dcterms:W3CDTF">2021-09-14T11:39:10Z</dcterms:modified>
</cp:coreProperties>
</file>